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8"/>
  <workbookPr codeName="ThisWorkbook" autoCompressPictures="0"/>
  <mc:AlternateContent xmlns:mc="http://schemas.openxmlformats.org/markup-compatibility/2006">
    <mc:Choice Requires="x15">
      <x15ac:absPath xmlns:x15ac="http://schemas.microsoft.com/office/spreadsheetml/2010/11/ac" url="https://technicalplating.sharepoint.com/Regulatory/Conflict Minerals/"/>
    </mc:Choice>
  </mc:AlternateContent>
  <xr:revisionPtr revIDLastSave="0" documentId="8_{21045C85-56D8-9C46-A5F6-056A0E5D406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740" windowWidth="30240" windowHeight="1890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s="1"/>
  <c r="V6" i="5"/>
  <c r="J6" i="5" s="1"/>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X11" i="5" s="1"/>
  <c r="V12" i="5"/>
  <c r="E12" i="5"/>
  <c r="V13" i="5"/>
  <c r="E13" i="5"/>
  <c r="V14" i="5"/>
  <c r="E14" i="5"/>
  <c r="V15" i="5"/>
  <c r="E15" i="5"/>
  <c r="X15" i="5" s="1"/>
  <c r="V16" i="5"/>
  <c r="E16" i="5"/>
  <c r="V17" i="5"/>
  <c r="E17" i="5"/>
  <c r="X17" i="5" s="1"/>
  <c r="V18" i="5"/>
  <c r="E18" i="5"/>
  <c r="V19" i="5"/>
  <c r="E19" i="5"/>
  <c r="X19" i="5" s="1"/>
  <c r="V20" i="5"/>
  <c r="E20" i="5"/>
  <c r="V21" i="5"/>
  <c r="E21" i="5"/>
  <c r="X21" i="5" s="1"/>
  <c r="V22" i="5"/>
  <c r="E22" i="5"/>
  <c r="V23" i="5"/>
  <c r="E23" i="5"/>
  <c r="X23" i="5" s="1"/>
  <c r="V24" i="5"/>
  <c r="E24" i="5"/>
  <c r="X24" i="5" s="1"/>
  <c r="V25" i="5"/>
  <c r="E25" i="5"/>
  <c r="X25" i="5" s="1"/>
  <c r="V26" i="5"/>
  <c r="E26" i="5"/>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V38" i="5"/>
  <c r="E38" i="5"/>
  <c r="V39" i="5"/>
  <c r="E39" i="5"/>
  <c r="X39" i="5" s="1"/>
  <c r="V40" i="5"/>
  <c r="E40" i="5"/>
  <c r="X40" i="5" s="1"/>
  <c r="V41" i="5"/>
  <c r="E41" i="5"/>
  <c r="X41" i="5" s="1"/>
  <c r="V42" i="5"/>
  <c r="E42" i="5"/>
  <c r="X42" i="5" s="1"/>
  <c r="V43" i="5"/>
  <c r="E43" i="5"/>
  <c r="X43" i="5" s="1"/>
  <c r="V44" i="5"/>
  <c r="E44" i="5"/>
  <c r="V45" i="5"/>
  <c r="E45" i="5"/>
  <c r="X45" i="5" s="1"/>
  <c r="V46" i="5"/>
  <c r="E46" i="5"/>
  <c r="V47" i="5"/>
  <c r="E47" i="5"/>
  <c r="X47" i="5" s="1"/>
  <c r="V48" i="5"/>
  <c r="E48" i="5"/>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X68" i="5" s="1"/>
  <c r="V69" i="5"/>
  <c r="E69" i="5"/>
  <c r="X69" i="5" s="1"/>
  <c r="V70" i="5"/>
  <c r="E70" i="5"/>
  <c r="V71" i="5"/>
  <c r="E71" i="5"/>
  <c r="V72" i="5"/>
  <c r="E72" i="5"/>
  <c r="X72" i="5" s="1"/>
  <c r="V73" i="5"/>
  <c r="E73" i="5"/>
  <c r="X73" i="5" s="1"/>
  <c r="V74" i="5"/>
  <c r="E74" i="5"/>
  <c r="V75" i="5"/>
  <c r="E75" i="5"/>
  <c r="X75" i="5" s="1"/>
  <c r="V76" i="5"/>
  <c r="E76" i="5"/>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V87" i="5"/>
  <c r="E87" i="5"/>
  <c r="X87" i="5" s="1"/>
  <c r="V88" i="5"/>
  <c r="E88" i="5"/>
  <c r="X88" i="5" s="1"/>
  <c r="V89" i="5"/>
  <c r="E89" i="5"/>
  <c r="X89" i="5" s="1"/>
  <c r="V90" i="5"/>
  <c r="E90" i="5"/>
  <c r="X90" i="5" s="1"/>
  <c r="V91" i="5"/>
  <c r="E91" i="5"/>
  <c r="X91" i="5" s="1"/>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X108" i="5" s="1"/>
  <c r="V109" i="5"/>
  <c r="E109" i="5"/>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V119" i="5"/>
  <c r="E119" i="5"/>
  <c r="X119" i="5" s="1"/>
  <c r="V120" i="5"/>
  <c r="E120" i="5"/>
  <c r="X120" i="5" s="1"/>
  <c r="V121" i="5"/>
  <c r="E121" i="5"/>
  <c r="X121" i="5" s="1"/>
  <c r="V122" i="5"/>
  <c r="E122" i="5"/>
  <c r="V123" i="5"/>
  <c r="E123" i="5"/>
  <c r="X123" i="5" s="1"/>
  <c r="V124" i="5"/>
  <c r="E124" i="5"/>
  <c r="V125" i="5"/>
  <c r="E125" i="5"/>
  <c r="X125" i="5" s="1"/>
  <c r="V126" i="5"/>
  <c r="E126" i="5"/>
  <c r="X126" i="5" s="1"/>
  <c r="V127" i="5"/>
  <c r="E127" i="5"/>
  <c r="X127" i="5" s="1"/>
  <c r="V128" i="5"/>
  <c r="E128" i="5"/>
  <c r="V129" i="5"/>
  <c r="E129" i="5"/>
  <c r="X129" i="5" s="1"/>
  <c r="V130" i="5"/>
  <c r="E130" i="5"/>
  <c r="V131" i="5"/>
  <c r="E131" i="5"/>
  <c r="X131" i="5" s="1"/>
  <c r="V132" i="5"/>
  <c r="E132" i="5"/>
  <c r="X132" i="5" s="1"/>
  <c r="V133" i="5"/>
  <c r="E133" i="5"/>
  <c r="X133" i="5" s="1"/>
  <c r="V134" i="5"/>
  <c r="E134" i="5"/>
  <c r="V135" i="5"/>
  <c r="E135" i="5"/>
  <c r="X135" i="5" s="1"/>
  <c r="V136" i="5"/>
  <c r="E136" i="5"/>
  <c r="V137" i="5"/>
  <c r="E137" i="5"/>
  <c r="X137" i="5" s="1"/>
  <c r="V138" i="5"/>
  <c r="E138" i="5"/>
  <c r="X138" i="5" s="1"/>
  <c r="V139" i="5"/>
  <c r="E139" i="5"/>
  <c r="X139" i="5" s="1"/>
  <c r="V140" i="5"/>
  <c r="E140" i="5"/>
  <c r="V141" i="5"/>
  <c r="E141" i="5"/>
  <c r="X141" i="5" s="1"/>
  <c r="V142" i="5"/>
  <c r="E142" i="5"/>
  <c r="V143" i="5"/>
  <c r="E143" i="5"/>
  <c r="X143" i="5" s="1"/>
  <c r="V144" i="5"/>
  <c r="E144" i="5"/>
  <c r="X144" i="5" s="1"/>
  <c r="V145" i="5"/>
  <c r="E145" i="5"/>
  <c r="X145" i="5" s="1"/>
  <c r="V146" i="5"/>
  <c r="E146" i="5"/>
  <c r="V147" i="5"/>
  <c r="E147" i="5"/>
  <c r="X147" i="5" s="1"/>
  <c r="V148" i="5"/>
  <c r="E148" i="5"/>
  <c r="V149" i="5"/>
  <c r="E149" i="5"/>
  <c r="X149" i="5" s="1"/>
  <c r="V150" i="5"/>
  <c r="E150" i="5"/>
  <c r="X150" i="5" s="1"/>
  <c r="V151" i="5"/>
  <c r="E151" i="5"/>
  <c r="V152" i="5"/>
  <c r="E152" i="5"/>
  <c r="V153" i="5"/>
  <c r="E153" i="5"/>
  <c r="X153" i="5" s="1"/>
  <c r="V154" i="5"/>
  <c r="E154" i="5"/>
  <c r="V155" i="5"/>
  <c r="E155" i="5"/>
  <c r="X155" i="5" s="1"/>
  <c r="V156" i="5"/>
  <c r="E156" i="5"/>
  <c r="X156" i="5" s="1"/>
  <c r="V157" i="5"/>
  <c r="E157" i="5"/>
  <c r="V158" i="5"/>
  <c r="E158" i="5"/>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V176" i="5"/>
  <c r="E176" i="5"/>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V195" i="5"/>
  <c r="E195" i="5"/>
  <c r="X195" i="5" s="1"/>
  <c r="V196" i="5"/>
  <c r="E196" i="5"/>
  <c r="V197" i="5"/>
  <c r="E197" i="5"/>
  <c r="X197" i="5" s="1"/>
  <c r="V198" i="5"/>
  <c r="E198" i="5"/>
  <c r="X198" i="5" s="1"/>
  <c r="V199" i="5"/>
  <c r="E199" i="5"/>
  <c r="X199" i="5" s="1"/>
  <c r="V200" i="5"/>
  <c r="E200" i="5"/>
  <c r="V201" i="5"/>
  <c r="E201" i="5"/>
  <c r="X201" i="5" s="1"/>
  <c r="V202" i="5"/>
  <c r="E202" i="5"/>
  <c r="V203" i="5"/>
  <c r="E203" i="5"/>
  <c r="X203" i="5" s="1"/>
  <c r="V204" i="5"/>
  <c r="E204" i="5"/>
  <c r="V205" i="5"/>
  <c r="E205" i="5"/>
  <c r="V206" i="5"/>
  <c r="E206" i="5"/>
  <c r="V207" i="5"/>
  <c r="E207" i="5"/>
  <c r="X207" i="5" s="1"/>
  <c r="V208" i="5"/>
  <c r="E208" i="5"/>
  <c r="V209" i="5"/>
  <c r="E209" i="5"/>
  <c r="X209" i="5" s="1"/>
  <c r="V210" i="5"/>
  <c r="E210" i="5"/>
  <c r="X210" i="5" s="1"/>
  <c r="V211" i="5"/>
  <c r="E211" i="5"/>
  <c r="V212" i="5"/>
  <c r="E212" i="5"/>
  <c r="V213" i="5"/>
  <c r="E213" i="5"/>
  <c r="X213" i="5" s="1"/>
  <c r="V214" i="5"/>
  <c r="E214" i="5"/>
  <c r="V215" i="5"/>
  <c r="E215" i="5"/>
  <c r="V216" i="5"/>
  <c r="E216" i="5"/>
  <c r="X216" i="5" s="1"/>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V230" i="5"/>
  <c r="E230" i="5"/>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V243" i="5"/>
  <c r="E243" i="5"/>
  <c r="X243" i="5" s="1"/>
  <c r="V244" i="5"/>
  <c r="E244" i="5"/>
  <c r="V245" i="5"/>
  <c r="E245" i="5"/>
  <c r="X245" i="5" s="1"/>
  <c r="V246" i="5"/>
  <c r="E246" i="5"/>
  <c r="X246" i="5" s="1"/>
  <c r="V247" i="5"/>
  <c r="E247" i="5"/>
  <c r="X247" i="5" s="1"/>
  <c r="V248" i="5"/>
  <c r="E248" i="5"/>
  <c r="V249" i="5"/>
  <c r="E249" i="5"/>
  <c r="X249" i="5" s="1"/>
  <c r="V250" i="5"/>
  <c r="E250" i="5"/>
  <c r="V251" i="5"/>
  <c r="E251" i="5"/>
  <c r="X251" i="5" s="1"/>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V263" i="5"/>
  <c r="E263" i="5"/>
  <c r="X263" i="5" s="1"/>
  <c r="V264" i="5"/>
  <c r="E264" i="5"/>
  <c r="X264" i="5" s="1"/>
  <c r="V265" i="5"/>
  <c r="E265" i="5"/>
  <c r="X265" i="5" s="1"/>
  <c r="V266" i="5"/>
  <c r="E266" i="5"/>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X300" i="5" s="1"/>
  <c r="V301" i="5"/>
  <c r="E301" i="5"/>
  <c r="V302" i="5"/>
  <c r="E302" i="5"/>
  <c r="X302" i="5" s="1"/>
  <c r="V303" i="5"/>
  <c r="E303" i="5"/>
  <c r="V304" i="5"/>
  <c r="E304" i="5"/>
  <c r="X304" i="5" s="1"/>
  <c r="V305" i="5"/>
  <c r="E305" i="5"/>
  <c r="X305" i="5" s="1"/>
  <c r="V306" i="5"/>
  <c r="E306" i="5"/>
  <c r="V307" i="5"/>
  <c r="E307" i="5"/>
  <c r="X307" i="5" s="1"/>
  <c r="V308" i="5"/>
  <c r="E308" i="5"/>
  <c r="X308" i="5" s="1"/>
  <c r="V309" i="5"/>
  <c r="E309" i="5"/>
  <c r="X309" i="5" s="1"/>
  <c r="V310" i="5"/>
  <c r="E310" i="5"/>
  <c r="V311" i="5"/>
  <c r="E311" i="5"/>
  <c r="X311" i="5" s="1"/>
  <c r="V312" i="5"/>
  <c r="E312" i="5"/>
  <c r="X312" i="5" s="1"/>
  <c r="V313" i="5"/>
  <c r="E313" i="5"/>
  <c r="X313" i="5" s="1"/>
  <c r="V314" i="5"/>
  <c r="E314" i="5"/>
  <c r="V315" i="5"/>
  <c r="E315" i="5"/>
  <c r="X315" i="5" s="1"/>
  <c r="V316" i="5"/>
  <c r="E316" i="5"/>
  <c r="V317" i="5"/>
  <c r="E317" i="5"/>
  <c r="X317" i="5" s="1"/>
  <c r="V318" i="5"/>
  <c r="E318" i="5"/>
  <c r="X318" i="5" s="1"/>
  <c r="V319" i="5"/>
  <c r="E319" i="5"/>
  <c r="V320" i="5"/>
  <c r="E320" i="5"/>
  <c r="V321" i="5"/>
  <c r="E321" i="5"/>
  <c r="X321" i="5" s="1"/>
  <c r="V322" i="5"/>
  <c r="E322" i="5"/>
  <c r="V323" i="5"/>
  <c r="E323" i="5"/>
  <c r="X323" i="5" s="1"/>
  <c r="V324" i="5"/>
  <c r="E324" i="5"/>
  <c r="X324" i="5" s="1"/>
  <c r="V325" i="5"/>
  <c r="E325" i="5"/>
  <c r="V326" i="5"/>
  <c r="E326" i="5"/>
  <c r="V327" i="5"/>
  <c r="E327" i="5"/>
  <c r="V328" i="5"/>
  <c r="E328" i="5"/>
  <c r="V329" i="5"/>
  <c r="E329" i="5"/>
  <c r="X329" i="5" s="1"/>
  <c r="V330" i="5"/>
  <c r="E330" i="5"/>
  <c r="X330" i="5" s="1"/>
  <c r="V331" i="5"/>
  <c r="E331" i="5"/>
  <c r="X331" i="5" s="1"/>
  <c r="V332" i="5"/>
  <c r="E332" i="5"/>
  <c r="X332" i="5" s="1"/>
  <c r="V333" i="5"/>
  <c r="E333" i="5"/>
  <c r="V334" i="5"/>
  <c r="E334" i="5"/>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V345" i="5"/>
  <c r="E345" i="5"/>
  <c r="X345" i="5" s="1"/>
  <c r="V346" i="5"/>
  <c r="E346" i="5"/>
  <c r="V347" i="5"/>
  <c r="E347" i="5"/>
  <c r="X347" i="5" s="1"/>
  <c r="V348" i="5"/>
  <c r="E348" i="5"/>
  <c r="X348" i="5" s="1"/>
  <c r="V349" i="5"/>
  <c r="E349" i="5"/>
  <c r="V350" i="5"/>
  <c r="E350" i="5"/>
  <c r="X350" i="5" s="1"/>
  <c r="V351" i="5"/>
  <c r="E351" i="5"/>
  <c r="X351" i="5" s="1"/>
  <c r="V352" i="5"/>
  <c r="E352" i="5"/>
  <c r="X352" i="5" s="1"/>
  <c r="V353" i="5"/>
  <c r="E353" i="5"/>
  <c r="X353" i="5" s="1"/>
  <c r="V354" i="5"/>
  <c r="E354" i="5"/>
  <c r="X354" i="5" s="1"/>
  <c r="V355" i="5"/>
  <c r="E355" i="5"/>
  <c r="V356" i="5"/>
  <c r="E356" i="5"/>
  <c r="V357" i="5"/>
  <c r="E357" i="5"/>
  <c r="X357" i="5" s="1"/>
  <c r="V358" i="5"/>
  <c r="E358" i="5"/>
  <c r="V359" i="5"/>
  <c r="E359" i="5"/>
  <c r="X359" i="5" s="1"/>
  <c r="V360" i="5"/>
  <c r="E360" i="5"/>
  <c r="X360" i="5" s="1"/>
  <c r="V361" i="5"/>
  <c r="E361" i="5"/>
  <c r="X361" i="5" s="1"/>
  <c r="V362" i="5"/>
  <c r="E362" i="5"/>
  <c r="V363" i="5"/>
  <c r="E363" i="5"/>
  <c r="X363" i="5" s="1"/>
  <c r="V364" i="5"/>
  <c r="E364" i="5"/>
  <c r="X364" i="5" s="1"/>
  <c r="V365" i="5"/>
  <c r="E365" i="5"/>
  <c r="V366" i="5"/>
  <c r="E366" i="5"/>
  <c r="X366" i="5" s="1"/>
  <c r="V367" i="5"/>
  <c r="E367" i="5"/>
  <c r="V368" i="5"/>
  <c r="E368" i="5"/>
  <c r="X368" i="5" s="1"/>
  <c r="V369" i="5"/>
  <c r="E369" i="5"/>
  <c r="X369" i="5" s="1"/>
  <c r="V370" i="5"/>
  <c r="E370" i="5"/>
  <c r="V371" i="5"/>
  <c r="E371" i="5"/>
  <c r="X371" i="5" s="1"/>
  <c r="V372" i="5"/>
  <c r="E372" i="5"/>
  <c r="X372" i="5" s="1"/>
  <c r="V373" i="5"/>
  <c r="E373" i="5"/>
  <c r="V374" i="5"/>
  <c r="E374" i="5"/>
  <c r="V375" i="5"/>
  <c r="E375" i="5"/>
  <c r="V376" i="5"/>
  <c r="E376" i="5"/>
  <c r="V377" i="5"/>
  <c r="E377" i="5"/>
  <c r="X377" i="5" s="1"/>
  <c r="V378" i="5"/>
  <c r="E378" i="5"/>
  <c r="X378" i="5" s="1"/>
  <c r="V379" i="5"/>
  <c r="E379" i="5"/>
  <c r="X379" i="5" s="1"/>
  <c r="V380" i="5"/>
  <c r="E380" i="5"/>
  <c r="X380" i="5" s="1"/>
  <c r="V381" i="5"/>
  <c r="E381" i="5"/>
  <c r="X381" i="5" s="1"/>
  <c r="V382" i="5"/>
  <c r="E382" i="5"/>
  <c r="V383" i="5"/>
  <c r="E383" i="5"/>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V395" i="5"/>
  <c r="E395" i="5"/>
  <c r="X395" i="5" s="1"/>
  <c r="V396" i="5"/>
  <c r="E396" i="5"/>
  <c r="X396" i="5" s="1"/>
  <c r="V397" i="5"/>
  <c r="E397" i="5"/>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V461" i="5"/>
  <c r="E461" i="5"/>
  <c r="X461" i="5" s="1"/>
  <c r="V462" i="5"/>
  <c r="E462" i="5"/>
  <c r="X462" i="5" s="1"/>
  <c r="V463" i="5"/>
  <c r="E463" i="5"/>
  <c r="V464" i="5"/>
  <c r="E464" i="5"/>
  <c r="X464" i="5" s="1"/>
  <c r="V465" i="5"/>
  <c r="E465" i="5"/>
  <c r="X465" i="5" s="1"/>
  <c r="V466" i="5"/>
  <c r="E466" i="5"/>
  <c r="V467" i="5"/>
  <c r="E467" i="5"/>
  <c r="V468" i="5"/>
  <c r="E468" i="5"/>
  <c r="X468" i="5" s="1"/>
  <c r="V469" i="5"/>
  <c r="E469" i="5"/>
  <c r="V470" i="5"/>
  <c r="E470" i="5"/>
  <c r="X470" i="5" s="1"/>
  <c r="V471" i="5"/>
  <c r="E471" i="5"/>
  <c r="X471" i="5" s="1"/>
  <c r="V472" i="5"/>
  <c r="E472" i="5"/>
  <c r="V473" i="5"/>
  <c r="E473" i="5"/>
  <c r="X473" i="5" s="1"/>
  <c r="V474" i="5"/>
  <c r="E474" i="5"/>
  <c r="X474" i="5" s="1"/>
  <c r="V475" i="5"/>
  <c r="E475" i="5"/>
  <c r="V476" i="5"/>
  <c r="E476" i="5"/>
  <c r="X476" i="5" s="1"/>
  <c r="V477" i="5"/>
  <c r="E477" i="5"/>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V488" i="5"/>
  <c r="E488" i="5"/>
  <c r="X488" i="5" s="1"/>
  <c r="V489" i="5"/>
  <c r="E489" i="5"/>
  <c r="X489" i="5" s="1"/>
  <c r="V490" i="5"/>
  <c r="E490" i="5"/>
  <c r="V491" i="5"/>
  <c r="E491" i="5"/>
  <c r="X491" i="5" s="1"/>
  <c r="V492" i="5"/>
  <c r="E492" i="5"/>
  <c r="X492" i="5" s="1"/>
  <c r="V493" i="5"/>
  <c r="E493" i="5"/>
  <c r="V494" i="5"/>
  <c r="E494" i="5"/>
  <c r="X494" i="5" s="1"/>
  <c r="V495" i="5"/>
  <c r="E495" i="5"/>
  <c r="X495" i="5" s="1"/>
  <c r="V496" i="5"/>
  <c r="E496" i="5"/>
  <c r="V497" i="5"/>
  <c r="E497" i="5"/>
  <c r="X497" i="5" s="1"/>
  <c r="V498" i="5"/>
  <c r="E498" i="5"/>
  <c r="X498" i="5" s="1"/>
  <c r="V499" i="5"/>
  <c r="E499" i="5"/>
  <c r="V500" i="5"/>
  <c r="E500" i="5"/>
  <c r="X500" i="5" s="1"/>
  <c r="V501" i="5"/>
  <c r="E501" i="5"/>
  <c r="X501" i="5" s="1"/>
  <c r="V502" i="5"/>
  <c r="E502" i="5"/>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V518" i="5"/>
  <c r="E518" i="5"/>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V536" i="5"/>
  <c r="E536" i="5"/>
  <c r="X536" i="5" s="1"/>
  <c r="V537" i="5"/>
  <c r="E537" i="5"/>
  <c r="X537" i="5" s="1"/>
  <c r="V538" i="5"/>
  <c r="E538" i="5"/>
  <c r="X538" i="5" s="1"/>
  <c r="V539" i="5"/>
  <c r="E539" i="5"/>
  <c r="X539" i="5" s="1"/>
  <c r="V540" i="5"/>
  <c r="E540" i="5"/>
  <c r="X540" i="5" s="1"/>
  <c r="V541" i="5"/>
  <c r="E541" i="5"/>
  <c r="V542" i="5"/>
  <c r="E542" i="5"/>
  <c r="V543" i="5"/>
  <c r="E543" i="5"/>
  <c r="X543" i="5" s="1"/>
  <c r="V544" i="5"/>
  <c r="E544" i="5"/>
  <c r="X544" i="5" s="1"/>
  <c r="V545" i="5"/>
  <c r="E545" i="5"/>
  <c r="X545" i="5" s="1"/>
  <c r="V546" i="5"/>
  <c r="E546" i="5"/>
  <c r="X546" i="5" s="1"/>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X555" i="5" s="1"/>
  <c r="V556" i="5"/>
  <c r="E556" i="5"/>
  <c r="X556" i="5" s="1"/>
  <c r="V557" i="5"/>
  <c r="E557" i="5"/>
  <c r="V558" i="5"/>
  <c r="E558" i="5"/>
  <c r="X558" i="5" s="1"/>
  <c r="V559" i="5"/>
  <c r="E559" i="5"/>
  <c r="V560" i="5"/>
  <c r="E560" i="5"/>
  <c r="X560" i="5" s="1"/>
  <c r="V561" i="5"/>
  <c r="E561" i="5"/>
  <c r="X561" i="5" s="1"/>
  <c r="V562" i="5"/>
  <c r="E562" i="5"/>
  <c r="X562" i="5" s="1"/>
  <c r="V563" i="5"/>
  <c r="E563" i="5"/>
  <c r="X563" i="5" s="1"/>
  <c r="V564" i="5"/>
  <c r="E564" i="5"/>
  <c r="X564" i="5" s="1"/>
  <c r="V565" i="5"/>
  <c r="E565" i="5"/>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V575" i="5"/>
  <c r="E575" i="5"/>
  <c r="V576" i="5"/>
  <c r="E576" i="5"/>
  <c r="X576" i="5" s="1"/>
  <c r="V577" i="5"/>
  <c r="E577" i="5"/>
  <c r="V578" i="5"/>
  <c r="E578" i="5"/>
  <c r="V579" i="5"/>
  <c r="E579" i="5"/>
  <c r="X579" i="5" s="1"/>
  <c r="V580" i="5"/>
  <c r="E580" i="5"/>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V596" i="5"/>
  <c r="E596" i="5"/>
  <c r="V597" i="5"/>
  <c r="E597" i="5"/>
  <c r="X597" i="5" s="1"/>
  <c r="V598" i="5"/>
  <c r="E598" i="5"/>
  <c r="X598" i="5" s="1"/>
  <c r="V599" i="5"/>
  <c r="E599" i="5"/>
  <c r="X599" i="5" s="1"/>
  <c r="V600" i="5"/>
  <c r="E600" i="5"/>
  <c r="X600" i="5" s="1"/>
  <c r="V601" i="5"/>
  <c r="E601" i="5"/>
  <c r="V602" i="5"/>
  <c r="E602" i="5"/>
  <c r="V603" i="5"/>
  <c r="E603" i="5"/>
  <c r="X603" i="5" s="1"/>
  <c r="V604" i="5"/>
  <c r="E604" i="5"/>
  <c r="X604" i="5" s="1"/>
  <c r="V605" i="5"/>
  <c r="E605" i="5"/>
  <c r="V606" i="5"/>
  <c r="E606" i="5"/>
  <c r="X606" i="5" s="1"/>
  <c r="V607" i="5"/>
  <c r="E607" i="5"/>
  <c r="V608" i="5"/>
  <c r="E608" i="5"/>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X623" i="5" s="1"/>
  <c r="V624" i="5"/>
  <c r="E624" i="5"/>
  <c r="X624" i="5" s="1"/>
  <c r="V625" i="5"/>
  <c r="E625" i="5"/>
  <c r="X625" i="5" s="1"/>
  <c r="V626" i="5"/>
  <c r="E626" i="5"/>
  <c r="V627" i="5"/>
  <c r="E627" i="5"/>
  <c r="X627" i="5" s="1"/>
  <c r="V628" i="5"/>
  <c r="E628" i="5"/>
  <c r="X628" i="5" s="1"/>
  <c r="V629" i="5"/>
  <c r="E629" i="5"/>
  <c r="X629" i="5" s="1"/>
  <c r="V630" i="5"/>
  <c r="E630" i="5"/>
  <c r="X630" i="5" s="1"/>
  <c r="V631" i="5"/>
  <c r="E631" i="5"/>
  <c r="V632" i="5"/>
  <c r="E632" i="5"/>
  <c r="V633" i="5"/>
  <c r="E633" i="5"/>
  <c r="X633" i="5" s="1"/>
  <c r="V634" i="5"/>
  <c r="E634" i="5"/>
  <c r="V635" i="5"/>
  <c r="E635" i="5"/>
  <c r="X635" i="5" s="1"/>
  <c r="V636" i="5"/>
  <c r="E636" i="5"/>
  <c r="X636" i="5" s="1"/>
  <c r="V637" i="5"/>
  <c r="E637" i="5"/>
  <c r="V638" i="5"/>
  <c r="E638" i="5"/>
  <c r="X638" i="5" s="1"/>
  <c r="V639" i="5"/>
  <c r="E639" i="5"/>
  <c r="X639" i="5" s="1"/>
  <c r="V640" i="5"/>
  <c r="E640" i="5"/>
  <c r="V641" i="5"/>
  <c r="E641" i="5"/>
  <c r="X641" i="5" s="1"/>
  <c r="V642" i="5"/>
  <c r="E642" i="5"/>
  <c r="X642" i="5" s="1"/>
  <c r="V643" i="5"/>
  <c r="E643" i="5"/>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V675" i="5"/>
  <c r="E675" i="5"/>
  <c r="X675" i="5" s="1"/>
  <c r="V676" i="5"/>
  <c r="E676" i="5"/>
  <c r="X676" i="5" s="1"/>
  <c r="V677" i="5"/>
  <c r="E677" i="5"/>
  <c r="V678" i="5"/>
  <c r="E678" i="5"/>
  <c r="X678" i="5" s="1"/>
  <c r="V679" i="5"/>
  <c r="E679" i="5"/>
  <c r="V680" i="5"/>
  <c r="E680" i="5"/>
  <c r="X680" i="5" s="1"/>
  <c r="V681" i="5"/>
  <c r="E681" i="5"/>
  <c r="X681" i="5" s="1"/>
  <c r="V682" i="5"/>
  <c r="E682" i="5"/>
  <c r="X682" i="5" s="1"/>
  <c r="V683" i="5"/>
  <c r="E683" i="5"/>
  <c r="X683" i="5" s="1"/>
  <c r="V684" i="5"/>
  <c r="E684" i="5"/>
  <c r="X684" i="5" s="1"/>
  <c r="V685" i="5"/>
  <c r="E685" i="5"/>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X748" i="5" s="1"/>
  <c r="V749" i="5"/>
  <c r="E749" i="5"/>
  <c r="V750" i="5"/>
  <c r="E750" i="5"/>
  <c r="X750" i="5" s="1"/>
  <c r="V751" i="5"/>
  <c r="E751" i="5"/>
  <c r="X751" i="5" s="1"/>
  <c r="V752" i="5"/>
  <c r="E752" i="5"/>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V868" i="5"/>
  <c r="E868" i="5"/>
  <c r="X868" i="5" s="1"/>
  <c r="V869" i="5"/>
  <c r="E869" i="5"/>
  <c r="X869" i="5" s="1"/>
  <c r="V870" i="5"/>
  <c r="E870" i="5"/>
  <c r="X870" i="5" s="1"/>
  <c r="V871" i="5"/>
  <c r="E871" i="5"/>
  <c r="V872" i="5"/>
  <c r="E872" i="5"/>
  <c r="X872" i="5" s="1"/>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V896" i="5"/>
  <c r="E896" i="5"/>
  <c r="X896" i="5" s="1"/>
  <c r="V897" i="5"/>
  <c r="E897" i="5"/>
  <c r="X897" i="5" s="1"/>
  <c r="V898" i="5"/>
  <c r="E898" i="5"/>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V968" i="5"/>
  <c r="E968" i="5"/>
  <c r="V969" i="5"/>
  <c r="E969" i="5"/>
  <c r="X969" i="5" s="1"/>
  <c r="V970" i="5"/>
  <c r="E970" i="5"/>
  <c r="X970" i="5" s="1"/>
  <c r="V971" i="5"/>
  <c r="E971" i="5"/>
  <c r="X971" i="5" s="1"/>
  <c r="V972" i="5"/>
  <c r="E972" i="5"/>
  <c r="X972" i="5" s="1"/>
  <c r="V973" i="5"/>
  <c r="E973" i="5"/>
  <c r="X973" i="5" s="1"/>
  <c r="V974" i="5"/>
  <c r="E974" i="5"/>
  <c r="V975" i="5"/>
  <c r="E975" i="5"/>
  <c r="X975" i="5" s="1"/>
  <c r="V976" i="5"/>
  <c r="E976" i="5"/>
  <c r="V977" i="5"/>
  <c r="E977" i="5"/>
  <c r="X977" i="5" s="1"/>
  <c r="V978" i="5"/>
  <c r="E978" i="5"/>
  <c r="X978" i="5" s="1"/>
  <c r="V979" i="5"/>
  <c r="E979" i="5"/>
  <c r="V980" i="5"/>
  <c r="E980" i="5"/>
  <c r="V981" i="5"/>
  <c r="E981" i="5"/>
  <c r="X981" i="5" s="1"/>
  <c r="V982" i="5"/>
  <c r="E982" i="5"/>
  <c r="X982" i="5" s="1"/>
  <c r="V983" i="5"/>
  <c r="E983" i="5"/>
  <c r="X983" i="5" s="1"/>
  <c r="V984" i="5"/>
  <c r="E984" i="5"/>
  <c r="X984" i="5" s="1"/>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V1064" i="5"/>
  <c r="E1064" i="5"/>
  <c r="V1065" i="5"/>
  <c r="E1065" i="5"/>
  <c r="V1066" i="5"/>
  <c r="E1066" i="5"/>
  <c r="X1066" i="5" s="1"/>
  <c r="V1067" i="5"/>
  <c r="E1067" i="5"/>
  <c r="X1067" i="5" s="1"/>
  <c r="V1068" i="5"/>
  <c r="E1068" i="5"/>
  <c r="X1068" i="5" s="1"/>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X1137" i="5" s="1"/>
  <c r="V1138" i="5"/>
  <c r="E1138" i="5"/>
  <c r="V1139" i="5"/>
  <c r="E1139" i="5"/>
  <c r="X1139" i="5" s="1"/>
  <c r="V1140" i="5"/>
  <c r="E1140" i="5"/>
  <c r="X1140" i="5" s="1"/>
  <c r="V1141" i="5"/>
  <c r="E1141" i="5"/>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X1179" i="5" s="1"/>
  <c r="V1180" i="5"/>
  <c r="E1180" i="5"/>
  <c r="V1181" i="5"/>
  <c r="E1181" i="5"/>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X1232" i="5" s="1"/>
  <c r="V1233" i="5"/>
  <c r="E1233" i="5"/>
  <c r="X1233" i="5" s="1"/>
  <c r="V1234" i="5"/>
  <c r="E1234" i="5"/>
  <c r="V1235" i="5"/>
  <c r="E1235" i="5"/>
  <c r="X1235" i="5" s="1"/>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V1259" i="5"/>
  <c r="E1259" i="5"/>
  <c r="X1259" i="5" s="1"/>
  <c r="V1260" i="5"/>
  <c r="E1260" i="5"/>
  <c r="X1260" i="5" s="1"/>
  <c r="V1261" i="5"/>
  <c r="E1261" i="5"/>
  <c r="V1262" i="5"/>
  <c r="E1262" i="5"/>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X1284" i="5" s="1"/>
  <c r="V1285" i="5"/>
  <c r="E1285" i="5"/>
  <c r="V1286" i="5"/>
  <c r="E1286" i="5"/>
  <c r="V1287" i="5"/>
  <c r="E1287" i="5"/>
  <c r="V1288" i="5"/>
  <c r="E1288" i="5"/>
  <c r="X1288" i="5" s="1"/>
  <c r="V1289" i="5"/>
  <c r="E1289" i="5"/>
  <c r="X1289" i="5" s="1"/>
  <c r="V1290" i="5"/>
  <c r="E1290" i="5"/>
  <c r="X1290" i="5" s="1"/>
  <c r="V1291" i="5"/>
  <c r="E1291" i="5"/>
  <c r="V1292" i="5"/>
  <c r="E1292" i="5"/>
  <c r="V1293" i="5"/>
  <c r="E1293" i="5"/>
  <c r="X1293" i="5" s="1"/>
  <c r="V1294" i="5"/>
  <c r="E1294" i="5"/>
  <c r="X1294" i="5" s="1"/>
  <c r="V1295" i="5"/>
  <c r="E1295" i="5"/>
  <c r="X1295" i="5" s="1"/>
  <c r="V1296" i="5"/>
  <c r="E1296" i="5"/>
  <c r="X1296" i="5" s="1"/>
  <c r="V1297" i="5"/>
  <c r="E1297" i="5"/>
  <c r="V1298" i="5"/>
  <c r="E1298" i="5"/>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V1307" i="5"/>
  <c r="E1307" i="5"/>
  <c r="X1307" i="5" s="1"/>
  <c r="V1308" i="5"/>
  <c r="E1308" i="5"/>
  <c r="X1308" i="5" s="1"/>
  <c r="V1309" i="5"/>
  <c r="E1309" i="5"/>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V1327" i="5"/>
  <c r="E1327" i="5"/>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V1377" i="5"/>
  <c r="E1377" i="5"/>
  <c r="X1377" i="5" s="1"/>
  <c r="V1378" i="5"/>
  <c r="E1378" i="5"/>
  <c r="V1379" i="5"/>
  <c r="E1379" i="5"/>
  <c r="X1379" i="5" s="1"/>
  <c r="V1380" i="5"/>
  <c r="E1380" i="5"/>
  <c r="X1380" i="5" s="1"/>
  <c r="V1381" i="5"/>
  <c r="E1381" i="5"/>
  <c r="V1382" i="5"/>
  <c r="E1382" i="5"/>
  <c r="V1383" i="5"/>
  <c r="E1383" i="5"/>
  <c r="X1383" i="5" s="1"/>
  <c r="V1384" i="5"/>
  <c r="E1384" i="5"/>
  <c r="V1385" i="5"/>
  <c r="E1385" i="5"/>
  <c r="X1385" i="5" s="1"/>
  <c r="V1386" i="5"/>
  <c r="E1386" i="5"/>
  <c r="X1386" i="5" s="1"/>
  <c r="V1387" i="5"/>
  <c r="E1387" i="5"/>
  <c r="X1387" i="5" s="1"/>
  <c r="V1388" i="5"/>
  <c r="E1388" i="5"/>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V1401" i="5"/>
  <c r="E1401" i="5"/>
  <c r="V1402" i="5"/>
  <c r="E1402" i="5"/>
  <c r="X1402" i="5" s="1"/>
  <c r="V1403" i="5"/>
  <c r="E1403" i="5"/>
  <c r="X1403" i="5" s="1"/>
  <c r="V1404" i="5"/>
  <c r="E1404" i="5"/>
  <c r="X1404" i="5" s="1"/>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V1422" i="5"/>
  <c r="E1422" i="5"/>
  <c r="X1422" i="5" s="1"/>
  <c r="V1423" i="5"/>
  <c r="E1423" i="5"/>
  <c r="V1424" i="5"/>
  <c r="E1424" i="5"/>
  <c r="X1424" i="5" s="1"/>
  <c r="V1425" i="5"/>
  <c r="E1425" i="5"/>
  <c r="X1425" i="5" s="1"/>
  <c r="V1426" i="5"/>
  <c r="E1426" i="5"/>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X1473" i="5" s="1"/>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V1528" i="5"/>
  <c r="E1528" i="5"/>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V1550" i="5"/>
  <c r="E1550" i="5"/>
  <c r="V1551" i="5"/>
  <c r="E1551" i="5"/>
  <c r="X1551" i="5" s="1"/>
  <c r="V1552" i="5"/>
  <c r="E1552" i="5"/>
  <c r="X1552" i="5" s="1"/>
  <c r="V1553" i="5"/>
  <c r="E1553" i="5"/>
  <c r="X1553" i="5" s="1"/>
  <c r="V1554" i="5"/>
  <c r="E1554" i="5"/>
  <c r="X1554" i="5" s="1"/>
  <c r="V1555" i="5"/>
  <c r="E1555" i="5"/>
  <c r="V1556" i="5"/>
  <c r="E1556" i="5"/>
  <c r="V1557" i="5"/>
  <c r="E1557" i="5"/>
  <c r="X1557" i="5" s="1"/>
  <c r="V1558" i="5"/>
  <c r="E1558" i="5"/>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V1568" i="5"/>
  <c r="E1568" i="5"/>
  <c r="V1569" i="5"/>
  <c r="E1569" i="5"/>
  <c r="X1569" i="5" s="1"/>
  <c r="V1570" i="5"/>
  <c r="E1570" i="5"/>
  <c r="V1571" i="5"/>
  <c r="E1571" i="5"/>
  <c r="X1571" i="5" s="1"/>
  <c r="V1572" i="5"/>
  <c r="E1572" i="5"/>
  <c r="X1572" i="5" s="1"/>
  <c r="V1573" i="5"/>
  <c r="E1573" i="5"/>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X1586" i="5" s="1"/>
  <c r="V1587" i="5"/>
  <c r="E1587" i="5"/>
  <c r="X1587" i="5" s="1"/>
  <c r="V1588" i="5"/>
  <c r="E1588" i="5"/>
  <c r="V1589" i="5"/>
  <c r="E1589" i="5"/>
  <c r="X1589" i="5" s="1"/>
  <c r="V1590" i="5"/>
  <c r="E1590" i="5"/>
  <c r="X1590" i="5" s="1"/>
  <c r="V1591" i="5"/>
  <c r="E1591" i="5"/>
  <c r="V1592" i="5"/>
  <c r="E1592" i="5"/>
  <c r="X1592" i="5" s="1"/>
  <c r="V1593" i="5"/>
  <c r="E1593" i="5"/>
  <c r="X1593" i="5" s="1"/>
  <c r="V1594" i="5"/>
  <c r="E1594" i="5"/>
  <c r="V1595" i="5"/>
  <c r="E1595" i="5"/>
  <c r="X1595" i="5" s="1"/>
  <c r="V1596" i="5"/>
  <c r="E1596" i="5"/>
  <c r="X1596" i="5" s="1"/>
  <c r="V1597" i="5"/>
  <c r="E1597" i="5"/>
  <c r="X1597" i="5" s="1"/>
  <c r="V1598" i="5"/>
  <c r="E1598" i="5"/>
  <c r="V1599" i="5"/>
  <c r="E1599" i="5"/>
  <c r="X1599" i="5" s="1"/>
  <c r="V1600" i="5"/>
  <c r="E1600" i="5"/>
  <c r="V1601" i="5"/>
  <c r="E1601" i="5"/>
  <c r="X1601" i="5" s="1"/>
  <c r="V1602" i="5"/>
  <c r="E1602" i="5"/>
  <c r="X1602" i="5" s="1"/>
  <c r="V1603" i="5"/>
  <c r="E1603" i="5"/>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V1613" i="5"/>
  <c r="E1613" i="5"/>
  <c r="X1613" i="5" s="1"/>
  <c r="V1614" i="5"/>
  <c r="E1614" i="5"/>
  <c r="X1614" i="5" s="1"/>
  <c r="V1615" i="5"/>
  <c r="E1615" i="5"/>
  <c r="V1616" i="5"/>
  <c r="E1616" i="5"/>
  <c r="X1616" i="5" s="1"/>
  <c r="V1617" i="5"/>
  <c r="E1617" i="5"/>
  <c r="X1617" i="5" s="1"/>
  <c r="V1618" i="5"/>
  <c r="E1618" i="5"/>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X1643" i="5" s="1"/>
  <c r="V1644" i="5"/>
  <c r="E1644" i="5"/>
  <c r="X1644" i="5" s="1"/>
  <c r="V1645" i="5"/>
  <c r="E1645" i="5"/>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V1655" i="5"/>
  <c r="E1655" i="5"/>
  <c r="X1655" i="5" s="1"/>
  <c r="V1656" i="5"/>
  <c r="E1656" i="5"/>
  <c r="X1656" i="5" s="1"/>
  <c r="V1657" i="5"/>
  <c r="E1657" i="5"/>
  <c r="X1657" i="5" s="1"/>
  <c r="V1658" i="5"/>
  <c r="E1658" i="5"/>
  <c r="X1658" i="5" s="1"/>
  <c r="V1659" i="5"/>
  <c r="E1659" i="5"/>
  <c r="V1660" i="5"/>
  <c r="E1660" i="5"/>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V1688" i="5"/>
  <c r="E1688" i="5"/>
  <c r="V1689" i="5"/>
  <c r="E1689" i="5"/>
  <c r="X1689" i="5" s="1"/>
  <c r="V1690" i="5"/>
  <c r="E1690" i="5"/>
  <c r="V1691" i="5"/>
  <c r="E1691" i="5"/>
  <c r="X1691" i="5" s="1"/>
  <c r="V1692" i="5"/>
  <c r="E1692" i="5"/>
  <c r="X1692" i="5" s="1"/>
  <c r="V1693" i="5"/>
  <c r="E1693" i="5"/>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V1739" i="5"/>
  <c r="E1739" i="5"/>
  <c r="V1740" i="5"/>
  <c r="E1740" i="5"/>
  <c r="X1740" i="5" s="1"/>
  <c r="V1741" i="5"/>
  <c r="E1741" i="5"/>
  <c r="X1741" i="5" s="1"/>
  <c r="V1742" i="5"/>
  <c r="E1742" i="5"/>
  <c r="V1743" i="5"/>
  <c r="E1743" i="5"/>
  <c r="X1743" i="5" s="1"/>
  <c r="V1744" i="5"/>
  <c r="E1744" i="5"/>
  <c r="V1745" i="5"/>
  <c r="E1745" i="5"/>
  <c r="X1745" i="5" s="1"/>
  <c r="V1746" i="5"/>
  <c r="E1746" i="5"/>
  <c r="X1746" i="5" s="1"/>
  <c r="V1747" i="5"/>
  <c r="E1747" i="5"/>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V1833" i="5"/>
  <c r="E1833" i="5"/>
  <c r="X1833" i="5" s="1"/>
  <c r="V1834" i="5"/>
  <c r="E1834" i="5"/>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V1853" i="5"/>
  <c r="E1853" i="5"/>
  <c r="X1853" i="5" s="1"/>
  <c r="V1854" i="5"/>
  <c r="E1854" i="5"/>
  <c r="X1854" i="5" s="1"/>
  <c r="V1855" i="5"/>
  <c r="E1855" i="5"/>
  <c r="V1856" i="5"/>
  <c r="E1856" i="5"/>
  <c r="V1857" i="5"/>
  <c r="E1857" i="5"/>
  <c r="X1857" i="5" s="1"/>
  <c r="V1858" i="5"/>
  <c r="E1858" i="5"/>
  <c r="V1859" i="5"/>
  <c r="E1859" i="5"/>
  <c r="X1859" i="5" s="1"/>
  <c r="V1860" i="5"/>
  <c r="E1860" i="5"/>
  <c r="X1860" i="5" s="1"/>
  <c r="V1861" i="5"/>
  <c r="E1861" i="5"/>
  <c r="V1862" i="5"/>
  <c r="E1862" i="5"/>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V1952" i="5"/>
  <c r="E1952" i="5"/>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V2199" i="5"/>
  <c r="E2199" i="5"/>
  <c r="X2199" i="5" s="1"/>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V2276" i="5"/>
  <c r="E2276" i="5"/>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V2291" i="5"/>
  <c r="E2291" i="5"/>
  <c r="X2291" i="5" s="1"/>
  <c r="V2292" i="5"/>
  <c r="E2292" i="5"/>
  <c r="X2292" i="5" s="1"/>
  <c r="V2293" i="5"/>
  <c r="E2293" i="5"/>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X2334" i="5" s="1"/>
  <c r="V2335" i="5"/>
  <c r="E2335" i="5"/>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V2405" i="5"/>
  <c r="E2405" i="5"/>
  <c r="X2405" i="5" s="1"/>
  <c r="V2406" i="5"/>
  <c r="E2406" i="5"/>
  <c r="X2406" i="5" s="1"/>
  <c r="V2407" i="5"/>
  <c r="E2407" i="5"/>
  <c r="V2408" i="5"/>
  <c r="E2408" i="5"/>
  <c r="X2408" i="5" s="1"/>
  <c r="V2409" i="5"/>
  <c r="E2409" i="5"/>
  <c r="X2409" i="5" s="1"/>
  <c r="V2410" i="5"/>
  <c r="E2410" i="5"/>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s="1"/>
  <c r="B55" i="6"/>
  <c r="G55" i="6"/>
  <c r="B54" i="6"/>
  <c r="G54" i="6"/>
  <c r="B17" i="6"/>
  <c r="B16" i="6"/>
  <c r="F21" i="6" s="1"/>
  <c r="H21" i="6" s="1"/>
  <c r="D21" i="6" s="1"/>
  <c r="B15" i="6"/>
  <c r="B14" i="6"/>
  <c r="G14" i="6" s="1"/>
  <c r="H14" i="6" s="1"/>
  <c r="H13" i="6"/>
  <c r="B12" i="6"/>
  <c r="G12" i="6" s="1"/>
  <c r="H12" i="6" s="1"/>
  <c r="D12" i="6" s="1"/>
  <c r="B11" i="6"/>
  <c r="G11" i="6" s="1"/>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G65" i="6" s="1"/>
  <c r="H65" i="6" s="1"/>
  <c r="D65" i="6" s="1"/>
  <c r="H5" i="5"/>
  <c r="B90" i="4"/>
  <c r="H67" i="4"/>
  <c r="P47" i="4"/>
  <c r="P46" i="4"/>
  <c r="P45" i="4"/>
  <c r="P44" i="4"/>
  <c r="P43" i="4"/>
  <c r="Q43" i="4" s="1"/>
  <c r="P41" i="4"/>
  <c r="P40" i="4"/>
  <c r="B40" i="4" s="1"/>
  <c r="B58" i="4" s="1"/>
  <c r="A41"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X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X626"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X1261" i="5"/>
  <c r="R1261" i="5"/>
  <c r="R1265" i="5"/>
  <c r="R1269" i="5"/>
  <c r="R1273" i="5"/>
  <c r="R1277" i="5"/>
  <c r="R1281" i="5"/>
  <c r="R1289" i="5"/>
  <c r="R1293" i="5"/>
  <c r="R1301" i="5"/>
  <c r="R1305" i="5"/>
  <c r="X1309"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X1573"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2" i="6" s="1"/>
  <c r="G32"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B40" i="6" s="1"/>
  <c r="G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s="1"/>
  <c r="B19" i="6"/>
  <c r="B44" i="6" s="1"/>
  <c r="G44"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X1198" i="5"/>
  <c r="I678" i="5"/>
  <c r="H678" i="5"/>
  <c r="J987" i="5"/>
  <c r="S606" i="5"/>
  <c r="S610" i="5"/>
  <c r="X520" i="5"/>
  <c r="X322" i="5"/>
  <c r="S598" i="5"/>
  <c r="X550" i="5"/>
  <c r="X542" i="5"/>
  <c r="X376" i="5"/>
  <c r="X37" i="5"/>
  <c r="X326" i="5"/>
  <c r="X310" i="5"/>
  <c r="X146" i="5"/>
  <c r="X514" i="5"/>
  <c r="X482" i="5"/>
  <c r="X535" i="5"/>
  <c r="X230" i="5"/>
  <c r="X122" i="5"/>
  <c r="X559" i="5"/>
  <c r="S532" i="5"/>
  <c r="X356" i="5"/>
  <c r="S356" i="5"/>
  <c r="X154" i="5"/>
  <c r="X214" i="5"/>
  <c r="X20" i="5"/>
  <c r="X70" i="5"/>
  <c r="X98" i="5"/>
  <c r="X301" i="5"/>
  <c r="X134" i="5"/>
  <c r="S343" i="5"/>
  <c r="X158" i="5"/>
  <c r="X333" i="5"/>
  <c r="X82" i="5"/>
  <c r="X451" i="5"/>
  <c r="X206" i="5"/>
  <c r="X325" i="5"/>
  <c r="X38" i="5"/>
  <c r="X142" i="5"/>
  <c r="X182" i="5"/>
  <c r="X218" i="5"/>
  <c r="X86" i="5"/>
  <c r="X202" i="5"/>
  <c r="X46" i="5"/>
  <c r="S315" i="5"/>
  <c r="X96" i="5"/>
  <c r="X48" i="5"/>
  <c r="X22" i="5"/>
  <c r="X327" i="5"/>
  <c r="X118" i="5"/>
  <c r="X253" i="5"/>
  <c r="X50" i="5"/>
  <c r="X373" i="5"/>
  <c r="X62" i="5"/>
  <c r="S357" i="5"/>
  <c r="X130" i="5"/>
  <c r="X383" i="5"/>
  <c r="S383" i="5"/>
  <c r="X92" i="5"/>
  <c r="X76" i="5"/>
  <c r="X44" i="5"/>
  <c r="X250" i="5"/>
  <c r="X319" i="5"/>
  <c r="X242"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R1668" i="5"/>
  <c r="F1708" i="5"/>
  <c r="X1660" i="5"/>
  <c r="I1652" i="5"/>
  <c r="J1644"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41" i="6"/>
  <c r="G41" i="6"/>
  <c r="B31" i="6"/>
  <c r="G31" i="6" s="1"/>
  <c r="H31" i="6" s="1"/>
  <c r="D31" i="6" s="1"/>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X2317" i="5"/>
  <c r="H2011" i="5"/>
  <c r="J1876"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X18" i="5"/>
  <c r="B52" i="6"/>
  <c r="G52" i="6" s="1"/>
  <c r="B37" i="6"/>
  <c r="G37" i="6"/>
  <c r="B42" i="6"/>
  <c r="G42" i="6"/>
  <c r="B50" i="6"/>
  <c r="G50" i="6" s="1"/>
  <c r="B35" i="6"/>
  <c r="G35" i="6" s="1"/>
  <c r="X6" i="5"/>
  <c r="F24" i="6"/>
  <c r="F44" i="6" s="1"/>
  <c r="H44" i="6" s="1"/>
  <c r="D44" i="6" s="1"/>
  <c r="B34" i="6"/>
  <c r="G34" i="6" s="1"/>
  <c r="B29" i="6"/>
  <c r="G29" i="6"/>
  <c r="G19" i="6"/>
  <c r="H19" i="6" s="1"/>
  <c r="D19" i="6" s="1"/>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B36" i="6"/>
  <c r="G36" i="6"/>
  <c r="G20" i="6"/>
  <c r="H20" i="6" s="1"/>
  <c r="B45" i="6"/>
  <c r="G45" i="6" s="1"/>
  <c r="H2439" i="5"/>
  <c r="F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1" i="6"/>
  <c r="H41" i="6" s="1"/>
  <c r="D41" i="6" s="1"/>
  <c r="F36" i="6"/>
  <c r="H36" i="6" s="1"/>
  <c r="D36" i="6" s="1"/>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39" i="6"/>
  <c r="F65" i="6"/>
  <c r="C2" i="6" s="1"/>
  <c r="F4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S599" i="5"/>
  <c r="X346" i="5"/>
  <c r="X140" i="5"/>
  <c r="X493" i="5"/>
  <c r="X502" i="5"/>
  <c r="S611" i="5"/>
  <c r="X220" i="5"/>
  <c r="X398" i="5"/>
  <c r="X577" i="5"/>
  <c r="X601" i="5"/>
  <c r="S601" i="5"/>
  <c r="X340" i="5"/>
  <c r="X466" i="5"/>
  <c r="X467" i="5"/>
  <c r="X427" i="5"/>
  <c r="X472" i="5"/>
  <c r="X152" i="5"/>
  <c r="X375" i="5"/>
  <c r="X232" i="5"/>
  <c r="X296" i="5"/>
  <c r="X192" i="5"/>
  <c r="X410" i="5"/>
  <c r="X518" i="5"/>
  <c r="X176" i="5"/>
  <c r="X362" i="5"/>
  <c r="X244" i="5"/>
  <c r="X151" i="5"/>
  <c r="X596" i="5"/>
  <c r="X496" i="5"/>
  <c r="X103" i="5"/>
  <c r="X578" i="5"/>
  <c r="X320" i="5"/>
  <c r="X212" i="5"/>
  <c r="X454" i="5"/>
  <c r="X406" i="5"/>
  <c r="X188" i="5"/>
  <c r="X370" i="5"/>
  <c r="X565" i="5"/>
  <c r="X517" i="5"/>
  <c r="X328" i="5"/>
  <c r="X506" i="5"/>
  <c r="X204" i="5"/>
  <c r="X595" i="5"/>
  <c r="X411" i="5"/>
  <c r="X439" i="5"/>
  <c r="S600" i="5"/>
  <c r="X365" i="5"/>
  <c r="X112" i="5"/>
  <c r="X164" i="5"/>
  <c r="X200" i="5"/>
  <c r="X316" i="5"/>
  <c r="X208" i="5"/>
  <c r="X382" i="5"/>
  <c r="S382" i="5"/>
  <c r="X224" i="5"/>
  <c r="X288" i="5"/>
  <c r="X367" i="5"/>
  <c r="X475" i="5"/>
  <c r="X490" i="5"/>
  <c r="X116" i="5"/>
  <c r="X236" i="5"/>
  <c r="X268" i="5"/>
  <c r="X469" i="5"/>
  <c r="X277" i="5"/>
  <c r="X334" i="5"/>
  <c r="X194" i="5"/>
  <c r="X306" i="5"/>
  <c r="X533" i="5"/>
  <c r="S533" i="5"/>
  <c r="X148" i="5"/>
  <c r="X458" i="5"/>
  <c r="X575" i="5"/>
  <c r="X355" i="5"/>
  <c r="S355" i="5"/>
  <c r="X541" i="5"/>
  <c r="X391" i="5"/>
  <c r="X602" i="5"/>
  <c r="S602" i="5"/>
  <c r="X262" i="5"/>
  <c r="X430" i="5"/>
  <c r="X450" i="5"/>
  <c r="X358" i="5"/>
  <c r="X434" i="5"/>
  <c r="X124" i="5"/>
  <c r="S603" i="5"/>
  <c r="X248" i="5"/>
  <c r="X280" i="5"/>
  <c r="X477" i="5"/>
  <c r="X104" i="5"/>
  <c r="X228" i="5"/>
  <c r="X260" i="5"/>
  <c r="X292" i="5"/>
  <c r="X374" i="5"/>
  <c r="X394" i="5"/>
  <c r="X605" i="5"/>
  <c r="S605" i="5"/>
  <c r="X163" i="5"/>
  <c r="X128" i="5"/>
  <c r="X422" i="5"/>
  <c r="X571" i="5"/>
  <c r="X172" i="5"/>
  <c r="X554" i="5"/>
  <c r="X607" i="5"/>
  <c r="S607" i="5"/>
  <c r="X557" i="5"/>
  <c r="X442" i="5"/>
  <c r="X303" i="5"/>
  <c r="X211" i="5"/>
  <c r="X215" i="5"/>
  <c r="X580" i="5"/>
  <c r="X314" i="5"/>
  <c r="S314" i="5"/>
  <c r="X463" i="5"/>
  <c r="X136" i="5"/>
  <c r="X160" i="5"/>
  <c r="X460" i="5"/>
  <c r="X196" i="5"/>
  <c r="X272" i="5"/>
  <c r="X284" i="5"/>
  <c r="X583" i="5"/>
  <c r="X415" i="5"/>
  <c r="X608" i="5"/>
  <c r="X71"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8" i="5"/>
  <c r="X7" i="5"/>
  <c r="X16" i="5"/>
  <c r="S17" i="5"/>
  <c r="S12" i="5"/>
  <c r="S16" i="5"/>
  <c r="S15" i="5"/>
  <c r="S13" i="5"/>
  <c r="S14" i="5"/>
  <c r="S10" i="5"/>
  <c r="S11" i="5"/>
  <c r="S8" i="5"/>
  <c r="S9" i="5"/>
  <c r="S7" i="5"/>
  <c r="S6" i="5"/>
  <c r="G64" i="6" a="1"/>
  <c r="H67" i="6" l="1"/>
  <c r="D67" i="6" s="1"/>
  <c r="E5" i="5"/>
  <c r="C15" i="6"/>
  <c r="D17" i="6"/>
  <c r="K68" i="6"/>
  <c r="C22" i="6"/>
  <c r="F27" i="6"/>
  <c r="C17" i="6"/>
  <c r="D16" i="6"/>
  <c r="K67" i="6"/>
  <c r="C16" i="6"/>
  <c r="C36" i="6"/>
  <c r="C41" i="6"/>
  <c r="C67" i="6"/>
  <c r="C21" i="6"/>
  <c r="C31" i="6"/>
  <c r="F46" i="6"/>
  <c r="H46" i="6" s="1"/>
  <c r="D46" i="6" s="1"/>
  <c r="C51" i="6"/>
  <c r="C26" i="6"/>
  <c r="K66" i="6"/>
  <c r="D20" i="6"/>
  <c r="B30" i="6"/>
  <c r="G30" i="6" s="1"/>
  <c r="F25" i="6"/>
  <c r="B25" i="6"/>
  <c r="G25" i="6" s="1"/>
  <c r="C20" i="6"/>
  <c r="K65" i="6"/>
  <c r="D14" i="6"/>
  <c r="B67" i="4"/>
  <c r="A48" i="6" s="1"/>
  <c r="B77" i="4"/>
  <c r="A55" i="6" s="1"/>
  <c r="B75" i="4"/>
  <c r="A54" i="6" s="1"/>
  <c r="B79" i="4"/>
  <c r="A57" i="6" s="1"/>
  <c r="B43" i="4"/>
  <c r="A28" i="6" s="1"/>
  <c r="B31" i="4"/>
  <c r="A18" i="6" s="1"/>
  <c r="B87" i="4"/>
  <c r="A62" i="6" s="1"/>
  <c r="B89" i="4"/>
  <c r="A63" i="6" s="1"/>
  <c r="B49" i="4"/>
  <c r="A33" i="6" s="1"/>
  <c r="B37" i="4"/>
  <c r="A23" i="6" s="1"/>
  <c r="B55" i="4"/>
  <c r="A38" i="6" s="1"/>
  <c r="B83" i="4"/>
  <c r="A59" i="6" s="1"/>
  <c r="B85" i="4"/>
  <c r="A60" i="6" s="1"/>
  <c r="B61" i="4"/>
  <c r="A43" i="6" s="1"/>
  <c r="B81" i="4"/>
  <c r="A58" i="6" s="1"/>
  <c r="H24" i="6"/>
  <c r="D24" i="6" s="1"/>
  <c r="F29" i="6"/>
  <c r="H29" i="6" s="1"/>
  <c r="D29" i="6" s="1"/>
  <c r="B24" i="6"/>
  <c r="G24" i="6" s="1"/>
  <c r="B39" i="6"/>
  <c r="G39" i="6" s="1"/>
  <c r="H39" i="6" s="1"/>
  <c r="D39" i="6" s="1"/>
  <c r="C14" i="6"/>
  <c r="B2" i="6"/>
  <c r="F54" i="6"/>
  <c r="C19" i="6"/>
  <c r="C44" i="6"/>
  <c r="B49" i="6"/>
  <c r="G49" i="6" s="1"/>
  <c r="H49" i="6" s="1"/>
  <c r="C24" i="6"/>
  <c r="C65" i="6"/>
  <c r="C34" i="6"/>
  <c r="C39" i="6"/>
  <c r="C12" i="6"/>
  <c r="C11" i="6"/>
  <c r="C10" i="6"/>
  <c r="C9" i="6"/>
  <c r="C8" i="6"/>
  <c r="C7" i="6"/>
  <c r="C5" i="6"/>
  <c r="C6" i="6"/>
  <c r="C4" i="6"/>
  <c r="D55" i="4"/>
  <c r="B34" i="4"/>
  <c r="A21" i="6" s="1"/>
  <c r="B32" i="4"/>
  <c r="A19" i="6" s="1"/>
  <c r="D49" i="4"/>
  <c r="D43" i="4"/>
  <c r="B64" i="4"/>
  <c r="A46" i="6" s="1"/>
  <c r="D37" i="4"/>
  <c r="B70" i="4"/>
  <c r="A51" i="6" s="1"/>
  <c r="B33" i="4"/>
  <c r="A20" i="6" s="1"/>
  <c r="B62" i="4"/>
  <c r="A44" i="6" s="1"/>
  <c r="B51" i="4"/>
  <c r="A35" i="6" s="1"/>
  <c r="A25" i="6"/>
  <c r="B50" i="4"/>
  <c r="A34" i="6" s="1"/>
  <c r="G55" i="4"/>
  <c r="B68" i="4"/>
  <c r="A49" i="6" s="1"/>
  <c r="D74" i="4"/>
  <c r="B52" i="4"/>
  <c r="A36" i="6" s="1"/>
  <c r="A26" i="6"/>
  <c r="B59" i="4"/>
  <c r="A42" i="6" s="1"/>
  <c r="B53" i="4"/>
  <c r="A37" i="6" s="1"/>
  <c r="D31" i="4"/>
  <c r="B71" i="4"/>
  <c r="A52" i="6" s="1"/>
  <c r="A24" i="6"/>
  <c r="D67" i="4"/>
  <c r="G74" i="4"/>
  <c r="G37" i="4"/>
  <c r="G43" i="4"/>
  <c r="G49" i="4"/>
  <c r="G31" i="4"/>
  <c r="B63" i="4"/>
  <c r="A45" i="6" s="1"/>
  <c r="B65" i="4"/>
  <c r="A47" i="6" s="1"/>
  <c r="G61" i="4"/>
  <c r="B35" i="4"/>
  <c r="A22" i="6" s="1"/>
  <c r="B69" i="4"/>
  <c r="A50" i="6" s="1"/>
  <c r="G69" i="6" a="1"/>
  <c r="G69" i="6" s="1"/>
  <c r="H69" i="6" s="1"/>
  <c r="G64" i="6"/>
  <c r="T6" i="5"/>
  <c r="X5" i="5" l="1"/>
  <c r="F47" i="6"/>
  <c r="H47" i="6" s="1"/>
  <c r="F37" i="6"/>
  <c r="H37" i="6" s="1"/>
  <c r="F52" i="6"/>
  <c r="H52" i="6" s="1"/>
  <c r="F42" i="6"/>
  <c r="H42" i="6" s="1"/>
  <c r="H27" i="6"/>
  <c r="F68" i="6"/>
  <c r="H68" i="6" s="1"/>
  <c r="F32" i="6"/>
  <c r="H32" i="6" s="1"/>
  <c r="C46" i="6"/>
  <c r="H25" i="6"/>
  <c r="F35" i="6"/>
  <c r="H35" i="6" s="1"/>
  <c r="F40" i="6"/>
  <c r="H40" i="6" s="1"/>
  <c r="F45" i="6"/>
  <c r="H45" i="6" s="1"/>
  <c r="F66" i="6"/>
  <c r="H66" i="6" s="1"/>
  <c r="F50" i="6"/>
  <c r="H50" i="6" s="1"/>
  <c r="F30" i="6"/>
  <c r="H30" i="6" s="1"/>
  <c r="D49" i="6"/>
  <c r="C49" i="6"/>
  <c r="F58" i="6"/>
  <c r="H58" i="6" s="1"/>
  <c r="F60" i="6"/>
  <c r="H60" i="6" s="1"/>
  <c r="F57" i="6"/>
  <c r="H57" i="6" s="1"/>
  <c r="F63" i="6"/>
  <c r="H63" i="6" s="1"/>
  <c r="F59" i="6"/>
  <c r="H59" i="6" s="1"/>
  <c r="H54" i="6"/>
  <c r="F55" i="6"/>
  <c r="F62" i="6"/>
  <c r="H62" i="6" s="1"/>
  <c r="C29" i="6"/>
  <c r="H64" i="6"/>
  <c r="B64" i="6"/>
  <c r="S5" i="5"/>
  <c r="D68" i="6" l="1"/>
  <c r="C68" i="6"/>
  <c r="D42" i="6"/>
  <c r="C42" i="6"/>
  <c r="D32" i="6"/>
  <c r="C32" i="6"/>
  <c r="D52" i="6"/>
  <c r="C52" i="6"/>
  <c r="D37" i="6"/>
  <c r="C37" i="6"/>
  <c r="D27" i="6"/>
  <c r="C27" i="6"/>
  <c r="D47" i="6"/>
  <c r="C47" i="6"/>
  <c r="D66" i="6"/>
  <c r="C66" i="6"/>
  <c r="D40" i="6"/>
  <c r="C40" i="6"/>
  <c r="D30" i="6"/>
  <c r="C30" i="6"/>
  <c r="D35" i="6"/>
  <c r="C35" i="6"/>
  <c r="D50" i="6"/>
  <c r="C50" i="6"/>
  <c r="D45" i="6"/>
  <c r="C45" i="6"/>
  <c r="D25" i="6"/>
  <c r="C25" i="6"/>
  <c r="D54" i="6"/>
  <c r="C54" i="6"/>
  <c r="D59" i="6"/>
  <c r="C59" i="6"/>
  <c r="D63" i="6"/>
  <c r="C63" i="6"/>
  <c r="D57" i="6"/>
  <c r="C57" i="6"/>
  <c r="D60" i="6"/>
  <c r="C60" i="6"/>
  <c r="D58" i="6"/>
  <c r="C58" i="6"/>
  <c r="D62" i="6"/>
  <c r="C62" i="6"/>
  <c r="H55" i="6"/>
  <c r="F56" i="6"/>
  <c r="H56" i="6" s="1"/>
  <c r="C64" i="6"/>
  <c r="H70" i="6"/>
  <c r="D2" i="6" s="1"/>
  <c r="D64" i="6"/>
  <c r="T5"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<sst xmlns="http://schemas.openxmlformats.org/spreadsheetml/2006/main" count="22329" uniqueCount="15824">
  <si>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</si>
  <si>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</si>
  <si>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</si>
  <si>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</si>
  <si>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</si>
  <si>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</si>
  <si>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</si>
  <si>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</si>
  <si>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</si>
  <si>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</si>
  <si>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</si>
  <si>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</si>
  <si>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</si>
  <si>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</si>
  <si>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</si>
  <si>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</si>
  <si>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</si>
  <si>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</si>
  <si>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</si>
  <si>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</si>
  <si>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</si>
  <si>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</si>
  <si>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</si>
  <si>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</si>
  <si>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</si>
  <si>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</si>
  <si>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</si>
  <si>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</si>
  <si>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</si>
  <si>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</si>
  <si>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</si>
  <si>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</si>
  <si>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</si>
  <si>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</si>
  <si>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</si>
  <si>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</si>
  <si>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</si>
  <si>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</si>
  <si>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</si>
  <si>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</si>
  <si>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</si>
  <si>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</si>
  <si>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</si>
  <si>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</si>
  <si>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</si>
  <si>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</si>
  <si>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</si>
  <si>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</si>
  <si>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</si>
  <si>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</si>
  <si>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</si>
  <si>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</si>
  <si>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</si>
  <si>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</si>
  <si>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</si>
  <si>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</si>
  <si>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</si>
  <si>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</si>
  <si>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</si>
  <si>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</si>
  <si>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</si>
  <si>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</si>
  <si>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</si>
  <si>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</si>
  <si>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</si>
  <si>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</si>
  <si>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</si>
  <si>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</si>
  <si>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</si>
  <si>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</si>
  <si>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</si>
  <si>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</si>
  <si>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</si>
  <si>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</si>
  <si>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</si>
  <si>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</si>
  <si>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</si>
  <si>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</si>
  <si>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</si>
  <si>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</si>
  <si>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</si>
  <si>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</si>
  <si>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</si>
  <si>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</si>
  <si>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</si>
  <si>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</si>
  <si>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</si>
  <si>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</si>
  <si>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</si>
  <si>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</si>
  <si>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</si>
  <si>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</si>
  <si>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</si>
  <si>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</si>
  <si>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</si>
  <si>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</si>
  <si>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</si>
  <si>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</si>
  <si>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</si>
  <si>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</si>
  <si>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</si>
  <si>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</si>
  <si>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</si>
  <si>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</si>
  <si>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</si>
  <si>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</si>
  <si>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</si>
  <si>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</si>
  <si>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</si>
  <si>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</si>
  <si>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</si>
  <si>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</si>
  <si>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</si>
  <si>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</si>
  <si>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</si>
  <si>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</si>
  <si>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</si>
  <si>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</si>
  <si>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</si>
  <si>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</si>
  <si>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</si>
  <si>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</si>
  <si>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</si>
  <si>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</si>
  <si>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</si>
  <si>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</si>
  <si>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</si>
  <si>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</si>
  <si>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</si>
  <si>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</si>
  <si>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</si>
  <si>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</si>
  <si>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</si>
  <si>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</si>
  <si>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</si>
  <si>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</si>
  <si>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</si>
  <si>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</si>
  <si>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</si>
  <si>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</si>
  <si>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</si>
  <si>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</si>
  <si>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</si>
  <si>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</si>
  <si>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</si>
  <si>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</si>
  <si>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</si>
  <si>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</si>
  <si>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</si>
  <si>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</si>
  <si>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</si>
  <si>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</si>
  <si>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</si>
  <si>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</si>
  <si>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</si>
  <si>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</si>
  <si>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</si>
  <si>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</si>
  <si>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</si>
  <si>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</si>
  <si>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</si>
  <si>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</si>
  <si>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</si>
  <si>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</si>
  <si>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</si>
  <si>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</si>
  <si>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</si>
  <si>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</si>
  <si>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</si>
  <si>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</si>
  <si>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</si>
  <si>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</si>
  <si>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</si>
  <si>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</si>
  <si>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</si>
  <si>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</si>
  <si>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</si>
  <si>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</si>
  <si>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</si>
  <si>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</si>
  <si>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</si>
  <si>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</si>
  <si>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</si>
  <si>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</si>
  <si>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</si>
  <si>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</si>
  <si>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</si>
  <si>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</si>
  <si>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</si>
  <si>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</si>
  <si>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</si>
  <si>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</si>
  <si>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</si>
  <si>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</si>
  <si>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</si>
  <si>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</si>
  <si>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</si>
  <si>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</si>
  <si>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</si>
  <si>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</si>
  <si>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</si>
  <si>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</si>
  <si>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</si>
  <si>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</si>
  <si>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</si>
  <si>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</si>
  <si>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</si>
  <si>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</si>
  <si>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</si>
  <si>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</si>
  <si>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</si>
  <si>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</si>
  <si>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</si>
  <si>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</si>
  <si>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</si>
  <si>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</si>
  <si>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</si>
  <si>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</si>
  <si>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</si>
  <si>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</si>
  <si>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</si>
  <si>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</si>
  <si>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</si>
  <si>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</si>
  <si>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</si>
  <si>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</si>
  <si>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</si>
  <si>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</si>
  <si>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</si>
  <si>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</si>
  <si>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</si>
  <si>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</si>
  <si>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</si>
  <si>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</si>
  <si>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</si>
  <si>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</si>
  <si>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</si>
  <si>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</si>
  <si>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</si>
  <si>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</si>
  <si>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</si>
  <si>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</si>
  <si>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</si>
  <si>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</si>
  <si>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</si>
  <si>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</si>
  <si>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</si>
  <si>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</si>
  <si>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</si>
  <si>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</si>
  <si>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</si>
  <si>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</si>
  <si>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</si>
  <si>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</si>
  <si>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</si>
  <si>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</si>
  <si>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</si>
  <si>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</si>
  <si>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</si>
  <si>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</si>
  <si>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</si>
  <si>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</si>
  <si>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</si>
  <si>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</si>
  <si>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</si>
  <si>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</si>
  <si>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</si>
  <si>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</si>
  <si>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</si>
  <si>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</si>
  <si>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</si>
  <si>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</si>
  <si>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</si>
  <si>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</si>
  <si>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</si>
  <si>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</si>
  <si>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</si>
  <si>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</si>
  <si>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</si>
  <si>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</si>
  <si>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</si>
  <si>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</si>
  <si>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</si>
  <si>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</si>
  <si>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</si>
  <si>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</si>
  <si>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</si>
  <si>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</si>
  <si>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</si>
  <si>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</si>
  <si>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</si>
  <si>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</si>
  <si>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</si>
  <si>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</si>
  <si>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</si>
  <si>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</si>
  <si>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</si>
  <si>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</si>
  <si>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</si>
  <si>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</si>
  <si>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</si>
  <si>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</si>
  <si>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</si>
  <si>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</si>
  <si>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</si>
  <si>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</si>
  <si>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</si>
  <si>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</si>
  <si>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</si>
  <si>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</si>
  <si>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</si>
  <si>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</si>
  <si>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</si>
  <si>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</si>
  <si>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</si>
  <si>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</si>
  <si>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</si>
  <si>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</si>
  <si>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</si>
  <si>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</si>
  <si>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</si>
  <si>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</si>
  <si>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</si>
  <si>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</si>
  <si>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</si>
  <si>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</si>
  <si>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</si>
  <si>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</si>
  <si>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</si>
  <si>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</si>
  <si>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</si>
  <si>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</si>
  <si>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</si>
  <si>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</si>
  <si>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</si>
  <si>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</si>
  <si>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</si>
  <si>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</si>
  <si>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</si>
  <si>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</si>
  <si>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</si>
  <si>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</si>
  <si>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</si>
  <si>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</si>
  <si>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</si>
  <si>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</si>
  <si>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</si>
  <si>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</si>
  <si>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</si>
  <si>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</si>
  <si>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</si>
  <si>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</si>
  <si>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</si>
  <si>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</si>
  <si>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</si>
  <si>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</si>
  <si>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</si>
  <si>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</si>
  <si>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</si>
  <si>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</si>
  <si>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</si>
  <si>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</si>
  <si>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</si>
  <si>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</si>
  <si>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</si>
  <si>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</si>
  <si>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</si>
  <si>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</si>
  <si>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</si>
  <si>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</si>
  <si>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</si>
  <si>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</si>
  <si>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</si>
  <si>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</si>
  <si>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</si>
  <si>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</si>
  <si>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</si>
  <si>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</si>
  <si>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</si>
  <si>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</si>
  <si>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</si>
  <si>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</si>
  <si>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</si>
  <si>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</si>
  <si>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</si>
  <si>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</si>
  <si>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</si>
  <si>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</si>
  <si>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</si>
  <si>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</si>
  <si>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</si>
  <si>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</si>
  <si>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</si>
  <si>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</si>
  <si>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</si>
  <si>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</si>
  <si>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</si>
  <si>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</si>
  <si>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</si>
  <si>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</si>
  <si>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</si>
  <si>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</si>
  <si>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</si>
  <si>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</si>
  <si>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</si>
  <si>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</si>
  <si>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</si>
  <si>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</si>
  <si>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</si>
  <si>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</si>
  <si>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</si>
  <si>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</si>
  <si>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</si>
  <si>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</si>
  <si>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</si>
  <si>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</si>
  <si>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</si>
  <si>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</si>
  <si>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</si>
  <si>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</si>
  <si>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</si>
  <si>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</si>
  <si>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</si>
  <si>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</si>
  <si>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</si>
  <si>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</si>
  <si>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</si>
  <si>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</si>
  <si>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</si>
  <si>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</si>
  <si>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</si>
  <si>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</si>
  <si>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</si>
  <si>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</si>
  <si>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</si>
  <si>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</si>
  <si>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</si>
  <si>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</si>
  <si>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</si>
  <si>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</si>
  <si>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</si>
  <si>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</si>
  <si>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</si>
  <si>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</si>
  <si>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</si>
  <si>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</si>
  <si>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</si>
  <si>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</si>
  <si>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</si>
  <si>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</si>
  <si>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</si>
  <si>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</si>
  <si>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</si>
  <si>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</si>
  <si>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</si>
  <si>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</si>
  <si>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</si>
  <si>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</si>
  <si>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</si>
  <si>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</si>
  <si>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</si>
  <si>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</si>
  <si>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</si>
  <si>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</si>
  <si>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</si>
  <si>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</si>
  <si>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</si>
  <si>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</si>
  <si>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</si>
  <si>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</si>
  <si>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</si>
  <si>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</si>
  <si>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</si>
  <si>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</si>
  <si>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</si>
  <si>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</si>
  <si>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</si>
  <si>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</si>
  <si>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</si>
  <si>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</si>
  <si>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</si>
  <si>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</si>
  <si>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</si>
  <si>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</si>
  <si>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</si>
  <si>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</si>
  <si>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</si>
  <si>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</si>
  <si>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</si>
  <si>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</si>
  <si>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</si>
  <si>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</si>
  <si>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</si>
  <si>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</si>
  <si>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</si>
  <si>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</si>
  <si>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</si>
  <si>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</si>
  <si>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</si>
  <si>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</si>
  <si>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</si>
  <si>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</si>
  <si>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</si>
  <si>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</si>
  <si>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</si>
  <si>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</si>
  <si>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</si>
  <si>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</si>
  <si>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</si>
  <si>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</si>
  <si>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</si>
  <si>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</si>
  <si>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</si>
  <si>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</si>
  <si>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</si>
  <si>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</si>
  <si>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</si>
  <si>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</si>
  <si>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</si>
  <si>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</si>
  <si>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</si>
  <si>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</si>
  <si>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</si>
  <si>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</si>
  <si>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</si>
  <si>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</si>
  <si>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</si>
  <si>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</si>
  <si>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</si>
  <si>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</si>
  <si>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</si>
  <si>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</si>
  <si>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</si>
  <si>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</si>
  <si>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</si>
  <si>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</si>
  <si>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</si>
  <si>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</si>
  <si>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</si>
  <si>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</si>
  <si>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</si>
  <si>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</si>
  <si>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</si>
  <si>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</si>
  <si>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</si>
  <si>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</si>
  <si>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</si>
  <si>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</si>
  <si>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</si>
  <si>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</si>
  <si>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</si>
  <si>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</si>
  <si>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</si>
  <si>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</si>
  <si>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</si>
  <si>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</si>
  <si>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</si>
  <si>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</si>
  <si>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</si>
  <si>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</si>
  <si>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</si>
  <si>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</si>
  <si>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</si>
  <si>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</si>
  <si>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</si>
  <si>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</si>
  <si>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</si>
  <si>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</si>
  <si>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</si>
  <si>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</si>
  <si>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</si>
  <si>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</si>
  <si>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</si>
  <si>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</si>
  <si>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</si>
  <si>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</si>
  <si>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</si>
  <si>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</si>
  <si>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</si>
  <si>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</si>
  <si>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</si>
  <si>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</si>
  <si>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</si>
  <si>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</si>
  <si>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</si>
  <si>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</si>
  <si>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</si>
  <si>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</si>
  <si>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</si>
  <si>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</si>
  <si>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</si>
  <si>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</si>
  <si>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</si>
  <si>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</si>
  <si>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</si>
  <si>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</si>
  <si>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</si>
  <si>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</si>
  <si>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</si>
  <si>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</si>
  <si>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</si>
  <si>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</si>
  <si>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</si>
  <si>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</si>
  <si>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</si>
  <si>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</si>
  <si>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</si>
  <si>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</si>
  <si>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</si>
  <si>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</si>
  <si>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</si>
  <si>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</si>
  <si>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</si>
  <si>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</si>
  <si>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</si>
  <si>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</si>
  <si>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</si>
  <si>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</si>
  <si>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</si>
  <si>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</si>
  <si>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</si>
  <si>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</si>
  <si>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</si>
  <si>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</si>
  <si>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</si>
  <si>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</si>
  <si>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</si>
  <si>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</si>
  <si>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</si>
  <si>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</si>
  <si>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</si>
  <si>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</si>
  <si>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</si>
  <si>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</si>
  <si>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</si>
  <si>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</si>
  <si>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</si>
  <si>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</si>
  <si>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</si>
  <si>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</si>
  <si>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</si>
  <si>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</si>
  <si>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</si>
  <si>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</si>
  <si>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</si>
  <si>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</si>
  <si>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</si>
  <si>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</si>
  <si>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</si>
  <si>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</si>
  <si>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</si>
  <si>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</si>
  <si>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</si>
  <si>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</si>
  <si>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</si>
  <si>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</si>
  <si>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</si>
  <si>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</si>
  <si>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</si>
  <si>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</si>
  <si>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</si>
  <si>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</si>
  <si>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</si>
  <si>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</si>
  <si>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</si>
  <si>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</si>
  <si>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</si>
  <si>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</si>
  <si>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</si>
  <si>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</si>
  <si>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</si>
  <si>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</si>
  <si>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</si>
  <si>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</si>
  <si>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</si>
  <si>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</si>
  <si>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</si>
  <si>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</si>
  <si>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</si>
  <si>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</si>
  <si>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</si>
  <si>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</si>
  <si>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</si>
  <si>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</si>
  <si>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</si>
  <si>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</si>
  <si>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</si>
  <si>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</si>
  <si>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</si>
  <si>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</si>
  <si>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</si>
  <si>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</si>
  <si>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</si>
  <si>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</si>
  <si>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</si>
  <si>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</si>
  <si>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</si>
  <si>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</si>
  <si>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</si>
  <si>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</si>
  <si>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</si>
  <si>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</si>
  <si>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</si>
  <si>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</si>
  <si>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</si>
  <si>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</si>
  <si>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</si>
  <si>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</si>
  <si>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</si>
  <si>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</si>
  <si>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</si>
  <si>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</si>
  <si>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</si>
  <si>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</si>
  <si>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</si>
  <si>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</si>
  <si>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</si>
  <si>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</si>
  <si>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</si>
  <si>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</si>
  <si>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</si>
  <si>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</si>
  <si>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</si>
  <si>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</si>
  <si>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</si>
  <si>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</si>
  <si>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</si>
  <si>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</si>
  <si>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</si>
  <si>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</si>
  <si>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</si>
  <si>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</si>
  <si>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</si>
  <si>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</si>
  <si>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</si>
  <si>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</si>
  <si>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</si>
  <si>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</si>
  <si>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</si>
  <si>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</si>
  <si>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</si>
  <si>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</si>
  <si>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</si>
  <si>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</si>
  <si>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</si>
  <si>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</si>
  <si>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</si>
  <si>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</si>
  <si>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</si>
  <si>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</si>
  <si>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</si>
  <si>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</si>
  <si>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</si>
  <si>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</si>
  <si>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</si>
  <si>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</si>
  <si>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</si>
  <si>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</si>
  <si>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</si>
  <si>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</si>
  <si>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</si>
  <si>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</si>
  <si>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</si>
  <si>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</si>
  <si>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</si>
  <si>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</si>
  <si>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</si>
  <si>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</si>
  <si>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</si>
  <si>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</si>
  <si>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</si>
  <si>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</si>
  <si>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</si>
  <si>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</si>
  <si>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</si>
  <si>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</si>
  <si>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</si>
  <si>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</si>
  <si>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</si>
  <si>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</si>
  <si>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</si>
  <si>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</si>
  <si>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</si>
  <si>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</si>
  <si>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</si>
  <si>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</si>
  <si>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</si>
  <si>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</si>
  <si>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</si>
  <si>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</si>
  <si>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</si>
  <si>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</si>
  <si>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</si>
  <si>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</si>
  <si>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</si>
  <si>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</si>
  <si>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</si>
  <si>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</si>
  <si>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</si>
  <si>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</si>
  <si>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</si>
  <si>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</si>
  <si>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</si>
  <si>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</si>
  <si>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</si>
  <si>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</si>
  <si>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</si>
  <si>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</si>
  <si>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</si>
  <si>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</si>
  <si>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</si>
  <si>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</si>
  <si>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</si>
  <si>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</si>
  <si>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</si>
  <si>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</si>
  <si>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</si>
  <si>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</si>
  <si>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</si>
  <si>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</si>
  <si>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</si>
  <si>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</si>
  <si>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</si>
  <si>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</si>
  <si>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</si>
  <si>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</si>
  <si>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</si>
  <si>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</si>
  <si>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</si>
  <si>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</si>
  <si>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</si>
  <si>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</si>
  <si>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</si>
  <si>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</si>
  <si>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</si>
  <si>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</si>
  <si>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</si>
  <si>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</si>
  <si>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</si>
  <si>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</si>
  <si>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</si>
  <si>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</si>
  <si>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</si>
  <si>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</si>
  <si>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</si>
  <si>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</si>
  <si>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</si>
  <si>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</si>
  <si>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</si>
  <si>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</si>
  <si>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</si>
  <si>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</si>
  <si>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</si>
  <si>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</si>
  <si>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</si>
  <si>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</si>
  <si>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</si>
  <si>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</si>
  <si>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</si>
  <si>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</si>
  <si>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</si>
  <si>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</si>
  <si>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</si>
  <si>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</si>
  <si>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</si>
  <si>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</si>
  <si>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</si>
  <si>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</si>
  <si>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</si>
  <si>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</si>
  <si>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</si>
  <si>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</si>
  <si>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</si>
  <si>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</si>
  <si>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</si>
  <si>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</si>
  <si>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</si>
  <si>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</si>
  <si>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</si>
  <si>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</si>
  <si>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</si>
  <si>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</si>
  <si>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</si>
  <si>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</si>
  <si>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</si>
  <si>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</si>
  <si>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</si>
  <si>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</si>
  <si>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</si>
  <si>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</si>
  <si>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</si>
  <si>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</si>
  <si>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</si>
  <si>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</si>
  <si>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</si>
  <si>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</si>
  <si>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</si>
  <si>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</si>
  <si>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</si>
  <si>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</si>
  <si>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</si>
  <si>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</si>
  <si>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</si>
  <si>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</si>
  <si>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</si>
  <si>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</si>
  <si>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</si>
  <si>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</si>
  <si>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</si>
  <si>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</si>
  <si>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</si>
  <si>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</si>
  <si>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</si>
  <si>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</si>
  <si>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</si>
  <si>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</si>
  <si>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</si>
  <si>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</si>
  <si>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</si>
  <si>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</si>
  <si>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</si>
  <si>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</si>
  <si>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</si>
  <si>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</si>
  <si>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</si>
  <si>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</si>
  <si>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</si>
  <si>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</si>
  <si>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</si>
  <si>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</si>
  <si>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</si>
  <si>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</si>
  <si>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</si>
  <si>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</si>
  <si>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</si>
  <si>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</si>
  <si>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</si>
  <si>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</si>
  <si>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</si>
  <si>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</si>
  <si>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</si>
  <si>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</si>
  <si>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</si>
  <si>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</si>
  <si>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</si>
  <si>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</si>
  <si>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</si>
  <si>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</si>
  <si>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</si>
  <si>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</si>
  <si>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</si>
  <si>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</si>
  <si>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</si>
  <si>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</si>
  <si>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</si>
  <si>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</si>
  <si>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</si>
  <si>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</si>
  <si>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</si>
  <si>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</si>
  <si>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</si>
  <si>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</si>
  <si>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</si>
  <si>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</si>
  <si>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</si>
  <si>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</si>
  <si>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</si>
  <si>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</si>
  <si>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</si>
  <si>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</si>
  <si>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</si>
  <si>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</si>
  <si>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</si>
  <si>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</si>
  <si>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</si>
  <si>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</si>
  <si>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</si>
  <si>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</si>
  <si>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</si>
  <si>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</si>
  <si>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</si>
  <si>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</si>
  <si>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</si>
  <si>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</si>
  <si>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</si>
  <si>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</si>
  <si>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</si>
  <si>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</si>
  <si>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</si>
  <si>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</si>
  <si>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</si>
  <si>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</si>
  <si>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</si>
  <si>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</si>
  <si>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</si>
  <si>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</si>
  <si>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</si>
  <si>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</si>
  <si>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</si>
  <si>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</si>
  <si>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</si>
  <si>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</si>
  <si>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</si>
  <si>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</si>
  <si>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</si>
  <si>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</si>
  <si>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</si>
  <si>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</si>
  <si>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</si>
  <si>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</si>
  <si>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</si>
  <si>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</si>
  <si>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</si>
  <si>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</si>
  <si>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</si>
  <si>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</si>
  <si>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</si>
  <si>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</si>
  <si>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</si>
  <si>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</si>
  <si>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</si>
  <si>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</si>
  <si>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</si>
  <si>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</si>
  <si>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</si>
  <si>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</si>
  <si>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</si>
  <si>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</si>
  <si>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</si>
  <si>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</si>
  <si>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</si>
  <si>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</si>
  <si>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</si>
  <si>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</si>
  <si>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</si>
  <si>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</si>
  <si>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</si>
  <si>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</si>
  <si>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</si>
  <si>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</si>
  <si>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</si>
  <si>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</si>
  <si>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</si>
  <si>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</si>
  <si>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</si>
  <si>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</si>
  <si>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</si>
  <si>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</si>
  <si>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</si>
  <si>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</si>
  <si>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</si>
  <si>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</si>
  <si>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</si>
  <si>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</si>
  <si>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</si>
  <si>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</si>
  <si>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</si>
  <si>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</si>
  <si>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</si>
  <si>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</si>
  <si>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</si>
  <si>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</si>
  <si>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</si>
  <si>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</si>
  <si>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</si>
  <si>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</si>
  <si>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</si>
  <si>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</si>
  <si>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</si>
  <si>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</si>
  <si>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</si>
  <si>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</si>
  <si>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</si>
  <si>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</si>
  <si>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</si>
  <si>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</si>
  <si>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</si>
  <si>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</si>
  <si>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</si>
  <si>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</si>
  <si>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</si>
  <si>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</si>
  <si>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</si>
  <si>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</si>
  <si>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</si>
  <si>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</si>
  <si>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</si>
  <si>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</si>
  <si>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</si>
  <si>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</si>
  <si>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</si>
  <si>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</si>
  <si>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</si>
  <si>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</si>
  <si>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</si>
  <si>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</si>
  <si>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</si>
  <si>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</si>
  <si>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</si>
  <si>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</si>
  <si>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</si>
  <si>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</si>
  <si>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</si>
  <si>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</si>
  <si>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</si>
  <si>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</si>
  <si>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</si>
  <si>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</si>
  <si>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</si>
  <si>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</si>
  <si>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</si>
  <si>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</si>
  <si>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</si>
  <si>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</si>
  <si>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</si>
  <si>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</si>
  <si>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</si>
  <si>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</si>
  <si>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</si>
  <si>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</si>
  <si>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</si>
  <si>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</si>
  <si>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</si>
  <si>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</si>
  <si>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</si>
  <si>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</si>
  <si>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</si>
  <si>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</si>
  <si>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</si>
  <si>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</si>
  <si>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</si>
  <si>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</si>
  <si>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</si>
  <si>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</si>
  <si>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</si>
  <si>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</si>
  <si>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</si>
  <si>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</si>
  <si>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</si>
  <si>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</si>
  <si>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</si>
  <si>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</si>
  <si>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</si>
  <si>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</si>
  <si>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</si>
  <si>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</si>
  <si>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</si>
  <si>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</si>
  <si>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</si>
  <si>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</si>
  <si>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</si>
  <si>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</si>
  <si>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</si>
  <si>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</si>
  <si>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</si>
  <si>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</si>
  <si>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</si>
  <si>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</si>
  <si>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</si>
  <si>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</si>
  <si>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</si>
  <si>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</si>
  <si>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</si>
  <si>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</si>
  <si>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</si>
  <si>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</si>
  <si>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</si>
  <si>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</si>
  <si>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</si>
  <si>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</si>
  <si>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</si>
  <si>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</si>
  <si>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</si>
  <si>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</si>
  <si>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</si>
  <si>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</si>
  <si>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</si>
  <si>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</si>
  <si>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</si>
  <si>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</si>
  <si>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</si>
  <si>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</si>
  <si>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</si>
  <si>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</si>
  <si>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</si>
  <si>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</si>
  <si>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</si>
  <si>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</si>
  <si>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</si>
  <si>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</si>
  <si>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</si>
  <si>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</si>
  <si>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</si>
  <si>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</si>
  <si>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</si>
  <si>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</si>
  <si>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</si>
  <si>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</si>
  <si>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</si>
  <si>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</si>
  <si>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</si>
  <si>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</si>
  <si>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</si>
  <si>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</si>
  <si>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</si>
  <si>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</si>
  <si>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</si>
  <si>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</si>
  <si>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</si>
  <si>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</si>
  <si>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</si>
  <si>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</si>
  <si>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</si>
  <si>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</si>
  <si>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</si>
  <si>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</si>
  <si>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</si>
  <si>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</si>
  <si>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</si>
  <si>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</si>
  <si>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</si>
  <si>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</si>
  <si>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</si>
  <si>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</si>
  <si>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</si>
  <si>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</si>
  <si>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</si>
  <si>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</si>
  <si>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</si>
  <si>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</si>
  <si>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</si>
  <si>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</si>
  <si>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</si>
  <si>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</si>
  <si>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</si>
  <si>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</si>
  <si>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</si>
  <si>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</si>
  <si>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</si>
  <si>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</si>
  <si>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</si>
  <si>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</si>
  <si>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</si>
  <si>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</si>
  <si>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</si>
  <si>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</si>
  <si>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</si>
  <si>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</si>
  <si>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</si>
  <si>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</si>
  <si>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</si>
  <si>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</si>
  <si>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</si>
  <si>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</si>
  <si>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</si>
  <si>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</si>
  <si>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</si>
  <si>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</si>
  <si>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</si>
  <si>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</si>
  <si>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</si>
  <si>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</si>
  <si>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</si>
  <si>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</si>
  <si>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</si>
  <si>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</si>
  <si>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</si>
  <si>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</si>
  <si>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</si>
  <si>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</si>
  <si>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</si>
  <si>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</si>
  <si>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</si>
  <si>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</si>
  <si>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</si>
  <si>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</si>
  <si>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</si>
  <si>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</si>
  <si>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</si>
  <si>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</si>
  <si>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</si>
  <si>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</si>
  <si>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</si>
  <si>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</si>
  <si>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</si>
  <si>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</si>
  <si>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</si>
  <si>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</si>
  <si>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</si>
  <si>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</si>
  <si>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</si>
  <si>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</si>
  <si>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</si>
  <si>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</si>
  <si>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</si>
  <si>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</si>
  <si>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</si>
  <si>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</si>
  <si>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</si>
  <si>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</si>
  <si>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</si>
  <si>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</si>
  <si>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</si>
  <si>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</si>
  <si>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</si>
  <si>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</si>
  <si>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</si>
  <si>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</si>
  <si>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</si>
  <si>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</si>
  <si>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</si>
  <si>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</si>
  <si>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</si>
  <si>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</si>
  <si>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</si>
  <si>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</si>
  <si>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</si>
  <si>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</si>
  <si>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</si>
  <si>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</si>
  <si>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</si>
  <si>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</si>
  <si>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</si>
  <si>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</si>
  <si>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</si>
  <si>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</si>
  <si>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</si>
  <si>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</si>
  <si>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</si>
  <si>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</si>
  <si>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</si>
  <si>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</si>
  <si>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</si>
  <si>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</si>
  <si>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</si>
  <si>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</si>
  <si>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</si>
  <si>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</si>
  <si>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</si>
  <si>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</si>
  <si>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</si>
  <si>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</si>
  <si>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</si>
  <si>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</si>
  <si>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</si>
  <si>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</si>
  <si>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</si>
  <si>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</si>
  <si>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</si>
  <si>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</si>
  <si>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</si>
  <si>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</si>
  <si>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</si>
  <si>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</si>
  <si>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</si>
  <si>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</si>
  <si>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</si>
  <si>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</si>
  <si>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</si>
  <si>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</si>
  <si>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</si>
  <si>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</si>
  <si>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</si>
  <si>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</si>
  <si>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</si>
  <si>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</si>
  <si>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</si>
  <si>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</si>
  <si>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</si>
  <si>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</si>
  <si>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</si>
  <si>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</si>
  <si>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</si>
  <si>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</si>
  <si>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</si>
  <si>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</si>
  <si>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</si>
  <si>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</si>
  <si>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</si>
  <si>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</si>
  <si>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</si>
  <si>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</si>
  <si>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</si>
  <si>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</si>
  <si>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</si>
  <si>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</si>
  <si>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</si>
  <si>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</si>
  <si>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</si>
  <si>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</si>
  <si>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</si>
  <si>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</si>
  <si>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</si>
  <si>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</si>
  <si>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</si>
  <si>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</si>
  <si>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</si>
  <si>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</si>
  <si>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</si>
  <si>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</si>
  <si>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</si>
  <si>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</si>
  <si>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</si>
  <si>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</si>
  <si>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</si>
  <si>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</si>
  <si>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</si>
  <si>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</si>
  <si>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</si>
  <si>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</si>
  <si>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</si>
  <si>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</si>
  <si>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</si>
  <si>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</si>
  <si>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</si>
  <si>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</si>
  <si>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</si>
  <si>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</si>
  <si>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</si>
  <si>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</si>
  <si>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</si>
  <si>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</si>
  <si>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</si>
  <si>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</si>
  <si>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</si>
  <si>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</si>
  <si>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</si>
  <si>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</si>
  <si>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</si>
  <si>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</si>
  <si>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</si>
  <si>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</si>
  <si>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</si>
  <si>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</si>
  <si>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</si>
  <si>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</si>
  <si>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</si>
  <si>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</si>
  <si>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</si>
  <si>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</si>
  <si>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</si>
  <si>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</si>
  <si>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</si>
  <si>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</si>
  <si>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</si>
  <si>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</si>
  <si>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</si>
  <si>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</si>
  <si>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</si>
  <si>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</si>
  <si>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</si>
  <si>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</si>
  <si>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</si>
  <si>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</si>
  <si>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</si>
  <si>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</si>
  <si>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</si>
  <si>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</si>
  <si>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</si>
  <si>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</si>
  <si>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</si>
  <si>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</si>
  <si>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</si>
  <si>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</si>
  <si>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</si>
  <si>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</si>
  <si>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</si>
  <si>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</si>
  <si>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</si>
  <si>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</si>
  <si>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</si>
  <si>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</si>
  <si>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</si>
  <si>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</si>
  <si>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</si>
  <si>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</si>
  <si>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</si>
  <si>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</si>
  <si>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</si>
  <si>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</si>
  <si>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</si>
  <si>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</si>
  <si>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</si>
  <si>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</si>
  <si>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</si>
  <si>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</si>
  <si>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</si>
  <si>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</si>
  <si>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</si>
  <si>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</si>
  <si>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</si>
  <si>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</si>
  <si>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</si>
  <si>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</si>
  <si>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</si>
  <si>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</si>
  <si>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</si>
  <si>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</si>
  <si>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</si>
  <si>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</si>
  <si>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</si>
  <si>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</si>
  <si>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</si>
  <si>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</si>
  <si>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</si>
  <si>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</si>
  <si>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</si>
  <si>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</si>
  <si>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</si>
  <si>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</si>
  <si>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</si>
  <si>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</si>
  <si>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</si>
  <si>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</si>
  <si>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</si>
  <si>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</si>
  <si>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</si>
  <si>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</si>
  <si>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</si>
  <si>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</si>
  <si>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</si>
  <si>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</si>
  <si>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</si>
  <si>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</si>
  <si>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</si>
  <si>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</si>
  <si>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</si>
  <si>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</si>
  <si>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</si>
  <si>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</si>
  <si>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</si>
  <si>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</si>
  <si>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</si>
  <si>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</si>
  <si>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</si>
  <si>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</si>
  <si>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</si>
  <si>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</si>
  <si>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</si>
  <si>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</si>
  <si>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</si>
  <si>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</si>
  <si>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</si>
  <si>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</si>
  <si>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</si>
  <si>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</si>
  <si>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</si>
  <si>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</si>
  <si>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</si>
  <si>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</si>
  <si>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</si>
  <si>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</si>
  <si>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</si>
  <si>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</si>
  <si>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</si>
  <si>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</si>
  <si>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</si>
  <si>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</si>
  <si>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</si>
  <si>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</si>
  <si>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</si>
  <si>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</si>
  <si>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</si>
  <si>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</si>
  <si>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</si>
  <si>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</si>
  <si>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</si>
  <si>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</si>
  <si>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</si>
  <si>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</si>
  <si>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</si>
  <si>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</si>
  <si>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</si>
  <si>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</si>
  <si>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</si>
  <si>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</si>
  <si>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</si>
  <si>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</si>
  <si>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</si>
  <si>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</si>
  <si>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</si>
  <si>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</si>
  <si>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</si>
  <si>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</si>
  <si>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</si>
  <si>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</si>
  <si>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</si>
  <si>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</si>
  <si>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</si>
  <si>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</si>
  <si>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</si>
  <si>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</si>
  <si>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</si>
  <si>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</si>
  <si>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</si>
  <si>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</si>
  <si>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</si>
  <si>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</si>
  <si>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</si>
  <si>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</si>
  <si>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</si>
  <si>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</si>
  <si>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</si>
  <si>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</si>
  <si>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</si>
  <si>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</si>
  <si>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</si>
  <si>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</si>
  <si>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</si>
  <si>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</si>
  <si>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</si>
  <si>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</si>
  <si>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</si>
  <si>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</si>
  <si>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</si>
  <si>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</si>
  <si>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</si>
  <si>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</si>
  <si>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</si>
  <si>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</si>
  <si>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</si>
  <si>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</si>
  <si>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</si>
  <si>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</si>
  <si>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</si>
  <si>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</si>
  <si>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</si>
  <si>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</si>
  <si>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</si>
  <si>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</si>
  <si>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</si>
  <si>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</si>
  <si>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</si>
  <si>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</si>
  <si>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</si>
  <si>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</si>
  <si>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</si>
  <si>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</si>
  <si>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</si>
  <si>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</si>
  <si>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</si>
  <si>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</si>
  <si>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</si>
  <si>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</si>
  <si>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</si>
  <si>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</si>
  <si>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</si>
  <si>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</si>
  <si>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</si>
  <si>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</si>
  <si>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</si>
  <si>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</si>
  <si>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</si>
  <si>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</si>
  <si>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</si>
  <si>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</si>
  <si>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</si>
  <si>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</si>
  <si>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</si>
  <si>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</si>
  <si>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</si>
  <si>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</si>
  <si>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</si>
  <si>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</si>
  <si>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</si>
  <si>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</si>
  <si>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</si>
  <si>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</si>
  <si>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</si>
  <si>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</si>
  <si>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</si>
  <si>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</si>
  <si>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</si>
  <si>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</si>
  <si>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</si>
  <si>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</si>
  <si>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</si>
  <si>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</si>
  <si>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</si>
  <si>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</si>
  <si>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</si>
  <si>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</si>
  <si>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</si>
  <si>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</si>
  <si>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</si>
  <si>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</si>
  <si>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</si>
  <si>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</si>
  <si>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</si>
  <si>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</si>
  <si>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</si>
  <si>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</si>
  <si>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</si>
  <si>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</si>
  <si>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</si>
  <si>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</si>
  <si>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</si>
  <si>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</si>
  <si>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</si>
  <si>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</si>
  <si>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</si>
  <si>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</si>
  <si>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</si>
  <si>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</si>
  <si>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</si>
  <si>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</si>
  <si>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</si>
  <si>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</si>
  <si>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</si>
  <si>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</si>
  <si>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</si>
  <si>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</si>
  <si>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</si>
  <si>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</si>
  <si>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</si>
  <si>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</si>
  <si>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</si>
  <si>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</si>
  <si>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</si>
  <si>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</si>
  <si>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</si>
  <si>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</si>
  <si>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</si>
  <si>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</si>
  <si>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</si>
  <si>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</si>
  <si>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</si>
  <si>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</si>
  <si>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</si>
  <si>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</si>
  <si>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</si>
  <si>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</si>
  <si>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</si>
  <si>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</si>
  <si>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</si>
  <si>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</si>
  <si>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</si>
  <si>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</si>
  <si>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</si>
  <si>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</si>
  <si>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</si>
  <si>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</si>
  <si>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</si>
  <si>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</si>
  <si>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</si>
  <si>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</si>
  <si>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</si>
  <si>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</si>
  <si>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</si>
  <si>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</si>
  <si>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</si>
  <si>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</si>
  <si>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</si>
  <si>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</si>
  <si>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</si>
  <si>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</si>
  <si>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</si>
  <si>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</si>
  <si>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</si>
  <si>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</si>
  <si>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</si>
  <si>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</si>
  <si>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</si>
  <si>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</si>
  <si>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</si>
  <si>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</si>
  <si>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</si>
  <si>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</si>
  <si>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</si>
  <si>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</si>
  <si>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</si>
  <si>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</si>
  <si>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</si>
  <si>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</si>
  <si>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</si>
  <si>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</si>
  <si>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</si>
  <si>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</si>
  <si>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</si>
  <si>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</si>
  <si>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</si>
  <si>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</si>
  <si>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</si>
  <si>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</si>
  <si>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</si>
  <si>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</si>
  <si>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</si>
  <si>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</si>
  <si>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</si>
  <si>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</si>
  <si>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</si>
  <si>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</si>
  <si>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</si>
  <si>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</si>
  <si>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</si>
  <si>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</si>
  <si>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</si>
  <si>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</si>
  <si>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</si>
  <si>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</si>
  <si>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</si>
  <si>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</si>
  <si>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</si>
  <si>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</si>
  <si>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</si>
  <si>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</si>
  <si>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</si>
  <si>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</si>
  <si>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</si>
  <si>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</si>
  <si>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</si>
  <si>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</si>
  <si>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</si>
  <si>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</si>
  <si>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</si>
  <si>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</si>
  <si>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</si>
  <si>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</si>
  <si>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</si>
  <si>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</si>
  <si>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</si>
  <si>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</si>
  <si>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</si>
  <si>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</si>
  <si>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</si>
  <si>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</si>
  <si>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</si>
  <si>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</si>
  <si>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</si>
  <si>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</si>
  <si>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</si>
  <si>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</si>
  <si>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</si>
  <si>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</si>
  <si>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</si>
  <si>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</si>
  <si>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</si>
  <si>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</si>
  <si>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</si>
  <si>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</si>
  <si>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</si>
  <si>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</si>
  <si>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</si>
  <si>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</si>
  <si>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</si>
  <si>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</si>
  <si>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</si>
  <si>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</si>
  <si>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</si>
  <si>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</si>
  <si>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</si>
  <si>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</si>
  <si>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</si>
  <si>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</si>
  <si>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</si>
  <si>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</si>
  <si>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</si>
  <si>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</si>
  <si>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</si>
  <si>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</si>
  <si>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</si>
  <si>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</si>
  <si>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</si>
  <si>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</si>
  <si>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</si>
  <si>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</si>
  <si>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</si>
  <si>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</si>
  <si>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</si>
  <si>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</si>
  <si>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</si>
  <si>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</si>
  <si>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</si>
  <si>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</si>
  <si>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</si>
  <si>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</si>
  <si>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</si>
  <si>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</si>
  <si>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</si>
  <si>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</si>
  <si>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</si>
  <si>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</si>
  <si>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</si>
  <si>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</si>
  <si>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</si>
  <si>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</si>
  <si>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</si>
  <si>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</si>
  <si>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</si>
  <si>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</si>
  <si>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</si>
  <si>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</si>
  <si>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</si>
  <si>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</si>
  <si>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</si>
  <si>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</si>
  <si>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</si>
  <si>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</si>
  <si>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</si>
  <si>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</si>
  <si>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</si>
  <si>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</si>
  <si>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</si>
  <si>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</si>
  <si>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</si>
  <si>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</si>
  <si>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</si>
  <si>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</si>
  <si>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</si>
  <si>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</si>
  <si>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</si>
  <si>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</si>
  <si>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</si>
  <si>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</si>
  <si>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</si>
  <si>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</si>
  <si>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</si>
  <si>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</si>
  <si>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</si>
  <si>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</si>
  <si>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</si>
  <si>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</si>
  <si>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</si>
  <si>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</si>
  <si>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</si>
  <si>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</si>
  <si>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</si>
  <si>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</si>
  <si>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</si>
  <si>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</si>
  <si>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</si>
  <si>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</si>
  <si>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</si>
  <si>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</si>
  <si>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</si>
  <si>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</si>
  <si>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</si>
  <si>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</si>
  <si>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</si>
  <si>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</si>
  <si>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</si>
  <si>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</si>
  <si>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</si>
  <si>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</si>
  <si>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</si>
  <si>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</si>
  <si>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</si>
  <si>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</si>
  <si>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</si>
  <si>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</si>
  <si>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</si>
  <si>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</si>
  <si>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</si>
  <si>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</si>
  <si>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</si>
  <si>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</si>
  <si>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</si>
  <si>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</si>
  <si>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</si>
  <si>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</si>
  <si>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</si>
  <si>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</si>
  <si>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</si>
  <si>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</si>
  <si>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</si>
  <si>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</si>
  <si>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</si>
  <si>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</si>
  <si>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</si>
  <si>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</si>
  <si>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</si>
  <si>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</si>
  <si>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</si>
  <si>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</si>
  <si>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</si>
  <si>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</si>
  <si>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</si>
  <si>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</si>
  <si>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</si>
  <si>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</si>
  <si>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</si>
  <si>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</si>
  <si>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</si>
  <si>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</si>
  <si>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</si>
  <si>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</si>
  <si>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</si>
  <si>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</si>
  <si>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</si>
  <si>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</si>
  <si>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</si>
  <si>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</si>
  <si>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</si>
  <si>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</si>
  <si>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</si>
  <si>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</si>
  <si>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</si>
  <si>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</si>
  <si>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</si>
  <si>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</si>
  <si>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</si>
  <si>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</si>
  <si>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</si>
  <si>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</si>
  <si>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</si>
  <si>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</si>
  <si>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</si>
  <si>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</si>
  <si>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</si>
  <si>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</si>
  <si>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</si>
  <si>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</si>
  <si>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</si>
  <si>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</si>
  <si>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</si>
  <si>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</si>
  <si>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</si>
  <si>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</si>
  <si>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</si>
  <si>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</si>
  <si>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</si>
  <si>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</si>
  <si>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</si>
  <si>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</si>
  <si>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</si>
  <si>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</si>
  <si>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</si>
  <si>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</si>
  <si>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</si>
  <si>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</si>
  <si>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</si>
  <si>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</si>
  <si>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</si>
  <si>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</si>
  <si>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</si>
  <si>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</si>
  <si>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</si>
  <si>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</si>
  <si>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</si>
  <si>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</si>
  <si>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</si>
  <si>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</si>
  <si>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</si>
  <si>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</si>
  <si>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</si>
  <si>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</si>
  <si>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</si>
  <si>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</si>
  <si>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</si>
  <si>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</si>
  <si>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</si>
  <si>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</si>
  <si>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</si>
  <si>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</si>
  <si>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</si>
  <si>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</si>
  <si>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</si>
  <si>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</si>
  <si>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</si>
  <si>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</si>
  <si>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</si>
  <si>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</si>
  <si>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</si>
  <si>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</si>
  <si>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</si>
  <si>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</si>
  <si>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</si>
  <si>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</si>
  <si>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</si>
  <si>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</si>
  <si>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</si>
  <si>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</si>
  <si>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</si>
  <si>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</si>
  <si>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</si>
  <si>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</si>
  <si>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</si>
  <si>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</si>
  <si>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</si>
  <si>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</si>
  <si>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</si>
  <si>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</si>
  <si>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</si>
  <si>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</si>
  <si>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</si>
  <si>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</si>
  <si>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</si>
  <si>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</si>
  <si>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</si>
  <si>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</si>
  <si>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</si>
  <si>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</si>
  <si>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</si>
  <si>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</si>
  <si>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</si>
  <si>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</si>
  <si>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</si>
  <si>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</si>
  <si>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</si>
  <si>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</si>
  <si>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</si>
  <si>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</si>
  <si>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</si>
  <si>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</si>
  <si>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</si>
  <si>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</si>
  <si>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</si>
  <si>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</si>
  <si>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</si>
  <si>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</si>
  <si>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</si>
  <si>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</si>
  <si>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</si>
  <si>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</si>
  <si>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</si>
  <si>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</si>
  <si>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</si>
  <si>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</si>
  <si>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</si>
  <si>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</si>
  <si>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</si>
  <si>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</si>
  <si>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</si>
  <si>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</si>
  <si>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</si>
  <si>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</si>
  <si>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</si>
  <si>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</si>
  <si>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</si>
  <si>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</si>
  <si>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</si>
  <si>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</si>
  <si>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</si>
  <si>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</si>
  <si>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</si>
  <si>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</si>
  <si>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</si>
  <si>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</si>
  <si>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</si>
  <si>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</si>
  <si>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</si>
  <si>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</si>
  <si>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</si>
  <si>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</si>
  <si>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</si>
  <si>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</si>
  <si>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</si>
  <si>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</si>
  <si>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</si>
  <si>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</si>
  <si>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</si>
  <si>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</si>
  <si>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</si>
  <si>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</si>
  <si>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</si>
  <si>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</si>
  <si>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</si>
  <si>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</si>
  <si>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</si>
  <si>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</si>
  <si>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</si>
  <si>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</si>
  <si>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</si>
  <si>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</si>
  <si>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</si>
  <si>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</si>
  <si>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</si>
  <si>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</si>
  <si>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</si>
  <si>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</si>
  <si>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</si>
  <si>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</si>
  <si>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</si>
  <si>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</si>
  <si>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</si>
  <si>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</si>
  <si>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</si>
  <si>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</si>
  <si>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</si>
  <si>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</si>
  <si>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</si>
  <si>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</si>
  <si>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</si>
  <si>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</si>
  <si>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</si>
  <si>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</si>
  <si>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</si>
  <si>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</si>
  <si>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</si>
  <si>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</si>
  <si>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</si>
  <si>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</si>
  <si>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</si>
  <si>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</si>
  <si>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</si>
  <si>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</si>
  <si>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</si>
  <si>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</si>
  <si>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</si>
  <si>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</si>
  <si>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</si>
  <si>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</si>
  <si>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</si>
  <si>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</si>
  <si>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</si>
  <si>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</si>
  <si>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</si>
  <si>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</si>
  <si>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</si>
  <si>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</si>
  <si>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</si>
  <si>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</si>
  <si>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</si>
  <si>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</si>
  <si>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</si>
  <si>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</si>
  <si>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</si>
  <si>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</si>
  <si>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</si>
  <si>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</si>
  <si>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</si>
  <si>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</si>
  <si>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</si>
  <si>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</si>
  <si>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</si>
  <si>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</si>
  <si>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</si>
  <si>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</si>
  <si>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</si>
  <si>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</si>
  <si>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</si>
  <si>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</si>
  <si>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</si>
  <si>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</si>
  <si>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</si>
  <si>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</si>
  <si>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</si>
  <si>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</si>
  <si>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</si>
  <si>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</si>
  <si>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</si>
  <si>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</si>
  <si>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</si>
  <si>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</si>
  <si>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</si>
  <si>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</si>
  <si>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</si>
  <si>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</si>
  <si>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</si>
  <si>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</si>
  <si>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</si>
  <si>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</si>
  <si>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</si>
  <si>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</si>
  <si>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</si>
  <si>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</si>
  <si>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</si>
  <si>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</si>
  <si>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</si>
  <si>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</si>
  <si>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</si>
  <si>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</si>
  <si>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</si>
  <si>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</si>
  <si>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</si>
  <si>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</si>
  <si>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</si>
  <si>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</si>
  <si>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</si>
  <si>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</si>
  <si>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</si>
  <si>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</si>
  <si>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</si>
  <si>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</si>
  <si>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</si>
  <si>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</si>
  <si>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</si>
  <si>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</si>
  <si>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</si>
  <si>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</si>
  <si>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</si>
  <si>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</si>
  <si>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</si>
  <si>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</si>
  <si>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</si>
  <si>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</si>
  <si>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</si>
  <si>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</si>
  <si>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</si>
  <si>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</si>
  <si>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</si>
  <si>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</si>
  <si>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</si>
  <si>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</si>
  <si>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</si>
  <si>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</si>
  <si>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</si>
  <si>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</si>
  <si>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</si>
  <si>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</si>
  <si>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</si>
  <si>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</si>
  <si>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</si>
  <si>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</si>
  <si>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</si>
  <si>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</si>
  <si>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</si>
  <si>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</si>
  <si>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</si>
  <si>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</si>
  <si>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</si>
  <si>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</si>
  <si>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</si>
  <si>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</si>
  <si>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</si>
  <si>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</si>
  <si>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</si>
  <si>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</si>
  <si>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</si>
  <si>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</si>
  <si>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</si>
  <si>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</si>
  <si>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</si>
  <si>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</si>
  <si>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</si>
  <si>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</si>
  <si>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</si>
  <si>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</si>
  <si>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</si>
  <si>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</si>
  <si>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</si>
  <si>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</si>
  <si>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</si>
  <si>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</si>
  <si>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</si>
  <si>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</si>
  <si>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</si>
  <si>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</si>
  <si>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</si>
  <si>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</si>
  <si>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</si>
  <si>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</si>
  <si>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</si>
  <si>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</si>
  <si>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</si>
  <si>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</si>
  <si>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</si>
  <si>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</si>
  <si>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</si>
  <si>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</si>
  <si>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</si>
  <si>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</si>
  <si>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</si>
  <si>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</si>
  <si>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</si>
  <si>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</si>
  <si>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</si>
  <si>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</si>
  <si>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</si>
  <si>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</si>
  <si>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</si>
  <si>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</si>
  <si>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</si>
  <si>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</si>
  <si>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</si>
  <si>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</si>
  <si>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</si>
  <si>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</si>
  <si>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</si>
  <si>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</si>
  <si>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</si>
  <si>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</si>
  <si>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</si>
  <si>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</si>
  <si>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</si>
  <si>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</si>
  <si>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</si>
  <si>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</si>
  <si>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</si>
  <si>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</si>
  <si>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</si>
  <si>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</si>
  <si>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</si>
  <si>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</si>
  <si>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</si>
  <si>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</si>
  <si>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</si>
  <si>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</si>
  <si>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</si>
  <si>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</si>
  <si>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</si>
  <si>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</si>
  <si>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</si>
  <si>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</si>
  <si>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</si>
  <si>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</si>
  <si>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</si>
  <si>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</si>
  <si>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</si>
  <si>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</si>
  <si>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</si>
  <si>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</si>
  <si>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</si>
  <si>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</si>
  <si>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</si>
  <si>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</si>
  <si>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</si>
  <si>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</si>
  <si>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</si>
  <si>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</si>
  <si>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</si>
  <si>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</si>
  <si>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</si>
  <si>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</si>
  <si>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</si>
  <si>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</si>
  <si>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</si>
  <si>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</si>
  <si>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</si>
  <si>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</si>
  <si>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</si>
  <si>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</si>
  <si>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</si>
  <si>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</si>
  <si>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</si>
  <si>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</si>
  <si>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</si>
  <si>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</si>
  <si>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</si>
  <si>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</si>
  <si>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</si>
  <si>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</si>
  <si>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</si>
  <si>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</si>
  <si>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</si>
  <si>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</si>
  <si>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</si>
  <si>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</si>
  <si>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</si>
  <si>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</si>
  <si>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</si>
  <si>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</si>
  <si>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</si>
  <si>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</si>
  <si>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</si>
  <si>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</si>
  <si>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</si>
  <si>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</si>
  <si>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</si>
  <si>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</si>
  <si>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</si>
  <si>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</si>
  <si>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</si>
  <si>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</si>
  <si>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</si>
  <si>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</si>
  <si>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</si>
  <si>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</si>
  <si>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</si>
  <si>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</si>
  <si>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</si>
  <si>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</si>
  <si>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</si>
  <si>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</si>
  <si>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</si>
  <si>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</si>
  <si>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</si>
  <si>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</si>
  <si>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</si>
  <si>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</si>
  <si>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</si>
  <si>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</si>
  <si>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</si>
  <si>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</si>
  <si>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</si>
  <si>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</si>
  <si>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</si>
  <si>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</si>
  <si>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</si>
  <si>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</si>
  <si>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</si>
  <si>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</si>
  <si>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</si>
  <si>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</si>
  <si>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</si>
  <si>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</si>
  <si>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</si>
  <si>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</si>
  <si>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</si>
  <si>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</si>
  <si>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</si>
  <si>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</si>
  <si>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</si>
  <si>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</si>
  <si>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</si>
  <si>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</si>
  <si>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</si>
  <si>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</si>
  <si>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</si>
  <si>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</si>
  <si>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</si>
  <si>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</si>
  <si>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</si>
  <si>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</si>
  <si>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</si>
  <si>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</si>
  <si>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</si>
  <si>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</si>
  <si>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</si>
  <si>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</si>
  <si>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</si>
  <si>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</si>
  <si>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</si>
  <si>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</si>
  <si>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</si>
  <si>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</si>
  <si>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</si>
  <si>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</si>
  <si>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</si>
  <si>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</si>
  <si>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</si>
  <si>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</si>
  <si>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</si>
  <si>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</si>
  <si>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</si>
  <si>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</si>
  <si>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</si>
  <si>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</si>
  <si>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</si>
  <si>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</si>
  <si>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</si>
  <si>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</si>
  <si>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</si>
  <si>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</si>
  <si>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</si>
  <si>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</si>
  <si>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</si>
  <si>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</si>
  <si>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</si>
  <si>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</si>
  <si>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</si>
  <si>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</si>
  <si>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</si>
  <si>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</si>
  <si>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</si>
  <si>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</si>
  <si>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</si>
  <si>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</si>
  <si>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</si>
  <si>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</si>
  <si>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</si>
  <si>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</si>
  <si>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</si>
  <si>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</si>
  <si>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</si>
  <si>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</si>
  <si>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</si>
  <si>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</si>
  <si>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</si>
  <si>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</si>
  <si>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</si>
  <si>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</si>
  <si>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</si>
  <si>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</si>
  <si>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</si>
  <si>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</si>
  <si>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</si>
  <si>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</si>
  <si>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</si>
  <si>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</si>
  <si>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</si>
  <si>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</si>
  <si>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</si>
  <si>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</si>
  <si>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</si>
  <si>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</si>
  <si>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</si>
  <si>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</si>
  <si>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</si>
  <si>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</si>
  <si>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</si>
  <si>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</si>
  <si>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</si>
  <si>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</si>
  <si>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</si>
  <si>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</si>
  <si>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</si>
  <si>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</si>
  <si>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</si>
  <si>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</si>
  <si>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</si>
  <si>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</si>
  <si>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</si>
  <si>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</si>
  <si>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</si>
  <si>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</si>
  <si>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</si>
  <si>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</si>
  <si>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</si>
  <si>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</si>
  <si>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</si>
  <si>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</si>
  <si>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</si>
  <si>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</si>
  <si>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</si>
  <si>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</si>
  <si>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</si>
  <si>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</si>
  <si>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</si>
  <si>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</si>
  <si>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</si>
  <si>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</si>
  <si>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</si>
  <si>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</si>
  <si>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</si>
  <si>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</si>
  <si>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</si>
  <si>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</si>
  <si>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</si>
  <si>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</si>
  <si>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</si>
  <si>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</si>
  <si>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</si>
  <si>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</si>
  <si>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</si>
  <si>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</si>
  <si>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</si>
  <si>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</si>
  <si>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</si>
  <si>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</si>
  <si>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</si>
  <si>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</si>
  <si>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</si>
  <si>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</si>
  <si>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</si>
  <si>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</si>
  <si>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</si>
  <si>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</si>
  <si>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</si>
  <si>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</si>
  <si>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</si>
  <si>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</si>
  <si>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</si>
  <si>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</si>
  <si>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</si>
  <si>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</si>
  <si>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</si>
  <si>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</si>
  <si>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</si>
  <si>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</si>
  <si>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</si>
  <si>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</si>
  <si>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</si>
  <si>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</si>
  <si>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</si>
  <si>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</si>
  <si>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</si>
  <si>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</si>
  <si>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</si>
  <si>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</si>
  <si>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</si>
  <si>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</si>
  <si>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</si>
  <si>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</si>
  <si>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</si>
  <si>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</si>
  <si>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</si>
  <si>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</si>
  <si>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</si>
  <si>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</si>
  <si>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</si>
  <si>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</si>
  <si>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</si>
  <si>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</si>
  <si>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</si>
  <si>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</si>
  <si>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</si>
  <si>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</si>
  <si>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</si>
  <si>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</si>
  <si>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</si>
  <si>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</si>
  <si>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</si>
  <si>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</si>
  <si>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</si>
  <si>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</si>
  <si>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</si>
  <si>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</si>
  <si>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</si>
  <si>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</si>
  <si>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</si>
  <si>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</si>
  <si>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</si>
  <si>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</si>
  <si>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</si>
  <si>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</si>
  <si>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</si>
  <si>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</si>
  <si>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</si>
  <si>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</si>
  <si>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</si>
  <si>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</si>
  <si>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</si>
  <si>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</si>
  <si>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</si>
  <si>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</si>
  <si>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</si>
  <si>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</si>
  <si>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</si>
  <si>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</si>
  <si>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</si>
  <si>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</si>
  <si>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</si>
  <si>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</si>
  <si>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</si>
  <si>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</si>
  <si>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</si>
  <si>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</si>
  <si>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</si>
  <si>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</si>
  <si>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</si>
  <si>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</si>
  <si>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</si>
  <si>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</si>
  <si>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</si>
  <si>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</si>
  <si>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</si>
  <si>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</si>
  <si>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</si>
  <si>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</si>
  <si>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</si>
  <si>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</si>
  <si>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</si>
  <si>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</si>
  <si>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</si>
  <si>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</si>
  <si>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</si>
  <si>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</si>
  <si>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</si>
  <si>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</si>
  <si>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</si>
  <si>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</si>
  <si>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</si>
  <si>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</si>
  <si>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</si>
  <si>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</si>
  <si>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</si>
  <si>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</si>
  <si>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</si>
  <si>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</si>
  <si>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</si>
  <si>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</si>
  <si>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</si>
  <si>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</si>
  <si>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</si>
  <si>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</si>
  <si>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</si>
  <si>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</si>
  <si>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</si>
  <si>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</si>
  <si>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</si>
  <si>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</si>
  <si>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</si>
  <si>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</si>
  <si>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</si>
  <si>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</si>
  <si>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</si>
  <si>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</si>
  <si>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</si>
  <si>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</si>
  <si>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</si>
  <si>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</si>
  <si>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</si>
  <si>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</si>
  <si>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</si>
  <si>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</si>
  <si>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</si>
  <si>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</si>
  <si>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</si>
  <si>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</si>
  <si>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</si>
  <si>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</si>
  <si>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</si>
  <si>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</si>
  <si>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</si>
  <si>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</si>
  <si>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</si>
  <si>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</si>
  <si>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</si>
  <si>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</si>
  <si>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</si>
  <si>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</si>
  <si>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</si>
  <si>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</si>
  <si>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</si>
  <si>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</si>
  <si>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</si>
  <si>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</si>
  <si>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</si>
  <si>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</si>
  <si>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</si>
  <si>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</si>
  <si>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</si>
  <si>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</si>
  <si>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</si>
  <si>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</si>
  <si>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</si>
  <si>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</si>
  <si>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</si>
  <si>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</si>
  <si>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</si>
  <si>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</si>
  <si>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</si>
  <si>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</si>
  <si>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</si>
  <si>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</si>
  <si>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</si>
  <si>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</si>
  <si>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</si>
  <si>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</si>
  <si>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</si>
  <si>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</si>
  <si>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</si>
  <si>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</si>
  <si>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</si>
  <si>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</si>
  <si>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</si>
  <si>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</si>
  <si>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</si>
  <si>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</si>
  <si>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</si>
  <si>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</si>
  <si>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</si>
  <si>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</si>
  <si>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</si>
  <si>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</si>
  <si>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</si>
  <si>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</si>
  <si>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</si>
  <si>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</si>
  <si>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</si>
  <si>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</si>
  <si>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</si>
  <si>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</si>
  <si>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</si>
  <si>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</si>
  <si>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</si>
  <si>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</si>
  <si>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</si>
  <si>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</si>
  <si>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</si>
  <si>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</si>
  <si>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</si>
  <si>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</si>
  <si>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</si>
  <si>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</si>
  <si>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</si>
  <si>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</si>
  <si>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</si>
  <si>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</si>
  <si>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</si>
  <si>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</si>
  <si>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</si>
  <si>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</si>
  <si>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</si>
  <si>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</si>
  <si>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</si>
  <si>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</si>
  <si>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</si>
  <si>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</si>
  <si>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</si>
  <si>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</si>
  <si>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</si>
  <si>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</si>
  <si>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</si>
  <si>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</si>
  <si>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</si>
  <si>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</si>
  <si>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</si>
  <si>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</si>
  <si>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</si>
  <si>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</si>
  <si>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</si>
  <si>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</si>
  <si>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</si>
  <si>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</si>
  <si>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</si>
  <si>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</si>
  <si>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</si>
  <si>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</si>
  <si>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</si>
  <si>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</si>
  <si>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</si>
  <si>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</si>
  <si>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</si>
  <si>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</si>
  <si>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</si>
  <si>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</si>
  <si>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</si>
  <si>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</si>
  <si>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</si>
  <si>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</si>
  <si>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</si>
  <si>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</si>
  <si>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</si>
  <si>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</si>
  <si>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</si>
  <si>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</si>
  <si>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</si>
  <si>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</si>
  <si>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</si>
  <si>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</si>
  <si>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</si>
  <si>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</si>
  <si>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</si>
  <si>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</si>
  <si>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</si>
  <si>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</si>
  <si>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</si>
  <si>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</si>
  <si>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</si>
  <si>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</si>
  <si>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</si>
  <si>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</si>
  <si>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</si>
  <si>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</si>
  <si>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</si>
  <si>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</si>
  <si>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</si>
  <si>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</si>
  <si>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</si>
  <si>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</si>
  <si>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</si>
  <si>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</si>
  <si>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</si>
  <si>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</si>
  <si>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</si>
  <si>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</si>
  <si>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</si>
  <si>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</si>
  <si>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</si>
  <si>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</si>
  <si>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</si>
  <si>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</si>
  <si>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</si>
  <si>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</si>
  <si>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</si>
  <si>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</si>
  <si>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</si>
  <si>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</si>
  <si>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</si>
  <si>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</si>
  <si>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</si>
  <si>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</si>
  <si>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</si>
  <si>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</si>
  <si>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</si>
  <si>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</si>
  <si>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</si>
  <si>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</si>
  <si>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</si>
  <si>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</si>
  <si>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</si>
  <si>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</si>
  <si>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</si>
  <si>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</si>
  <si>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</si>
  <si>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</si>
  <si>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</si>
  <si>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</si>
  <si>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</si>
  <si>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</si>
  <si>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</si>
  <si>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</si>
  <si>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</si>
  <si>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</si>
  <si>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</si>
  <si>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</si>
  <si>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</si>
  <si>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</si>
  <si>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</si>
  <si>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</si>
  <si>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</si>
  <si>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</si>
  <si>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</si>
  <si>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</si>
  <si>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</si>
  <si>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</si>
  <si>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</si>
  <si>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</si>
  <si>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</si>
  <si>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</si>
  <si>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</si>
  <si>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</si>
  <si>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</si>
  <si>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</si>
  <si>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</si>
  <si>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</si>
  <si>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</si>
  <si>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</si>
  <si>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</si>
  <si>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</si>
  <si>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</si>
  <si>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</si>
  <si>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</si>
  <si>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</si>
  <si>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</si>
  <si>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</si>
  <si>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</si>
  <si>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</si>
  <si>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</si>
  <si>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</si>
  <si>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</si>
  <si>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</si>
  <si>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</si>
  <si>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</si>
  <si>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</si>
  <si>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</si>
  <si>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</si>
  <si>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</si>
  <si>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</si>
  <si>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</si>
  <si>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</si>
  <si>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</si>
  <si>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</si>
  <si>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</si>
  <si>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</si>
  <si>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</si>
  <si>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</si>
  <si>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</si>
  <si>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</si>
  <si>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</si>
  <si>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</si>
  <si>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</si>
  <si>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</si>
  <si>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</si>
  <si>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</si>
  <si>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</si>
  <si>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</si>
  <si>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</si>
  <si>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</si>
  <si>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</si>
  <si>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</si>
  <si>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</si>
  <si>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</si>
  <si>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</si>
  <si>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</si>
  <si>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</si>
  <si>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</si>
  <si>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</si>
  <si>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</si>
  <si>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</si>
  <si>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</si>
  <si>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</si>
  <si>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</si>
  <si>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</si>
  <si>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</si>
  <si>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</si>
  <si>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</si>
  <si>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</si>
  <si>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</si>
  <si>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</si>
  <si>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</si>
  <si>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</si>
  <si>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</si>
  <si>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</si>
  <si>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</si>
  <si>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</si>
  <si>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</si>
  <si>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</si>
  <si>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</si>
  <si>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</si>
  <si>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</si>
  <si>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</si>
  <si>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</si>
  <si>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</si>
  <si>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</si>
  <si>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</si>
  <si>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</si>
  <si>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</si>
  <si>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</si>
  <si>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</si>
  <si>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</si>
  <si>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</si>
  <si>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</si>
  <si>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</si>
  <si>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</si>
  <si>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</si>
  <si>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</si>
  <si>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</si>
  <si>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</si>
  <si>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</si>
  <si>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</si>
  <si>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</si>
  <si>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</si>
  <si>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</si>
  <si>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</si>
  <si>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</si>
  <si>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</si>
  <si>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</si>
  <si>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</si>
  <si>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</si>
  <si>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</si>
  <si>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</si>
  <si>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</si>
  <si>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</si>
  <si>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</si>
  <si>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</si>
  <si>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</si>
  <si>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</si>
  <si>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</si>
  <si>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</si>
  <si>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</si>
  <si>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</si>
  <si>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</si>
  <si>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</si>
  <si>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</si>
  <si>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</si>
  <si>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</si>
  <si>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</si>
  <si>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</si>
  <si>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</si>
  <si>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</si>
  <si>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</si>
  <si>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</si>
  <si>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</si>
  <si>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</si>
  <si>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</si>
  <si>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</si>
  <si>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</si>
  <si>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</si>
  <si>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</si>
  <si>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</si>
  <si>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</si>
  <si>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</si>
  <si>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</si>
  <si>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</si>
  <si>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</si>
  <si>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</si>
  <si>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</si>
  <si>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</si>
  <si>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</si>
  <si>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</si>
  <si>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</si>
  <si>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</si>
  <si>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</si>
  <si>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</si>
  <si>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</si>
  <si>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</si>
  <si>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</si>
  <si>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</si>
  <si>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</si>
  <si>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</si>
  <si>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</si>
  <si>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</si>
  <si>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</si>
  <si>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</si>
  <si>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</si>
  <si>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</si>
  <si>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</si>
  <si>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</si>
  <si>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</si>
  <si>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</si>
  <si>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</si>
  <si>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</si>
  <si>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</si>
  <si>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</si>
  <si>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</si>
  <si>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</si>
  <si>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</si>
  <si>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</si>
  <si>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</si>
  <si>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</si>
  <si>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</si>
  <si>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</si>
  <si>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</si>
  <si>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</si>
  <si>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</si>
  <si>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</si>
  <si>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</si>
  <si>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</si>
  <si>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</si>
  <si>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</si>
  <si>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</si>
  <si>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</si>
  <si>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</si>
  <si>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</si>
  <si>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</si>
  <si>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</si>
  <si>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</si>
  <si>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</si>
  <si>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</si>
  <si>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</si>
  <si>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</si>
  <si>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</si>
  <si>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</si>
  <si>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</si>
  <si>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</si>
  <si>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</si>
  <si>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</si>
  <si>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</si>
  <si>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</si>
  <si>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</si>
  <si>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</si>
  <si>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</si>
  <si>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</si>
  <si>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</si>
  <si>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</si>
  <si>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</si>
  <si>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</si>
  <si>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</si>
  <si>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</si>
  <si>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</si>
  <si>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</si>
  <si>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</si>
  <si>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</si>
  <si>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</si>
  <si>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</si>
  <si>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</si>
  <si>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</si>
  <si>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</si>
  <si>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</si>
  <si>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</si>
  <si>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</si>
  <si>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</si>
  <si>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</si>
  <si>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</si>
  <si>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</si>
  <si>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</si>
  <si>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</si>
  <si>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</si>
  <si>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</si>
  <si>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</si>
  <si>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</si>
  <si>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</si>
  <si>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</si>
  <si>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</si>
  <si>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</si>
  <si>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</si>
  <si>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</si>
  <si>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</si>
  <si>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</si>
  <si>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</si>
  <si>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</si>
  <si>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</si>
  <si>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</si>
  <si>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</si>
  <si>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</si>
  <si>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</si>
  <si>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</si>
  <si>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</si>
  <si>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</si>
  <si>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</si>
  <si>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</si>
  <si>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</si>
  <si>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</si>
  <si>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</si>
  <si>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</si>
  <si>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</si>
  <si>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</si>
  <si>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</si>
  <si>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</si>
  <si>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</si>
  <si>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</si>
  <si>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</si>
  <si>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</si>
  <si>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</si>
  <si>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</si>
  <si>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</si>
  <si>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</si>
  <si>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</si>
  <si>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</si>
  <si>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</si>
  <si>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</si>
  <si>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</si>
  <si>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</si>
  <si>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</si>
  <si>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</si>
  <si>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</si>
  <si>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</si>
  <si>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</si>
  <si>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</si>
  <si>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</si>
  <si>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</si>
  <si>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</si>
  <si>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</si>
  <si>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</si>
  <si>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</si>
  <si>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</si>
  <si>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</si>
  <si>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</si>
  <si>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</si>
  <si>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</si>
  <si>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</si>
  <si>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</si>
  <si>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</si>
  <si>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</si>
  <si>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</si>
  <si>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</si>
  <si>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</si>
  <si>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</si>
  <si>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</si>
  <si>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</si>
  <si>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</si>
  <si>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</si>
  <si>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</si>
  <si>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</si>
  <si>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</si>
  <si>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</si>
  <si>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</si>
  <si>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</si>
  <si>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</si>
  <si>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</si>
  <si>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</si>
  <si>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</si>
  <si>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</si>
  <si>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</si>
  <si>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</si>
  <si>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</si>
  <si>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</si>
  <si>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</si>
  <si>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</si>
  <si>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</si>
  <si>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</si>
  <si>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</si>
  <si>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</si>
  <si>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</si>
  <si>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</si>
  <si>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</si>
  <si>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</si>
  <si>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</si>
  <si>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</si>
  <si>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</si>
  <si>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</si>
  <si>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</si>
  <si>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</si>
  <si>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</si>
  <si>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</si>
  <si>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</si>
  <si>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</si>
  <si>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</si>
  <si>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</si>
  <si>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</si>
  <si>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</si>
  <si>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</si>
  <si>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</si>
  <si>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</si>
  <si>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</si>
  <si>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</si>
  <si>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</si>
  <si>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</si>
  <si>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</si>
  <si>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</si>
  <si>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</si>
  <si>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</si>
  <si>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</si>
  <si>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</si>
  <si>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</si>
  <si>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</si>
  <si>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</si>
  <si>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</si>
  <si>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</si>
  <si>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</si>
  <si>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</si>
  <si>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</si>
  <si>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</si>
  <si>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</si>
  <si>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</si>
  <si>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</si>
  <si>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</si>
  <si>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</si>
  <si>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</si>
  <si>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</si>
  <si>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</si>
  <si>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</si>
  <si>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</si>
  <si>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</si>
  <si>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</si>
  <si>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</si>
  <si>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</si>
  <si>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</si>
  <si>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</si>
  <si>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</si>
  <si>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</si>
  <si>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</si>
  <si>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</si>
  <si>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</si>
  <si>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</si>
  <si>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</si>
  <si>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</si>
  <si>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</si>
  <si>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</si>
  <si>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</si>
  <si>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</si>
  <si>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</si>
  <si>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</si>
  <si>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</si>
  <si>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</si>
  <si>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</si>
  <si>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</si>
  <si>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</si>
  <si>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</si>
  <si>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</si>
  <si>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</si>
  <si>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</si>
  <si>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</si>
  <si>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</si>
  <si>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</si>
  <si>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</si>
  <si>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</si>
  <si>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</si>
  <si>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</si>
  <si>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</si>
  <si>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</si>
  <si>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</si>
  <si>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</si>
  <si>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</si>
  <si>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</si>
  <si>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</si>
  <si>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</si>
  <si>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</si>
  <si>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</si>
  <si>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</si>
  <si>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</si>
  <si>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</si>
  <si>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</si>
  <si>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</si>
  <si>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</si>
  <si>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</si>
  <si>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</si>
  <si>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</si>
  <si>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</si>
  <si>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</si>
  <si>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</si>
  <si>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</si>
  <si>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</si>
  <si>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</si>
  <si>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</si>
  <si>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</si>
  <si>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</si>
  <si>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</si>
  <si>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</si>
  <si>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</si>
  <si>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</si>
  <si>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</si>
  <si>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</si>
  <si>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</si>
  <si>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</si>
  <si>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</si>
  <si>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</si>
  <si>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</si>
  <si>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</si>
  <si>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</si>
  <si>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</si>
  <si>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</si>
  <si>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</si>
  <si>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</si>
  <si>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</si>
  <si>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</si>
  <si>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</si>
  <si>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</si>
  <si>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</si>
  <si>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</si>
  <si>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</si>
  <si>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</si>
  <si>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</si>
  <si>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</si>
  <si>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</si>
  <si>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</si>
  <si>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</si>
  <si>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</si>
  <si>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</si>
  <si>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</si>
  <si>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</si>
  <si>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</si>
  <si>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</si>
  <si>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</si>
  <si>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</si>
  <si>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</si>
  <si>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</si>
  <si>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</si>
  <si>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</si>
  <si>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</si>
  <si>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</si>
  <si>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</si>
  <si>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</si>
  <si>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</si>
  <si>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</si>
  <si>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</si>
  <si>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</si>
  <si>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</si>
  <si>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</si>
  <si>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</si>
  <si>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</si>
  <si>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</si>
  <si>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</si>
  <si>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</si>
  <si>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</si>
  <si>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</si>
  <si>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</si>
  <si>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</si>
  <si>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</si>
  <si>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</si>
  <si>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</si>
  <si>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</si>
  <si>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</si>
  <si>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</si>
  <si>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</si>
  <si>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</si>
  <si>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</si>
  <si>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</si>
  <si>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</si>
  <si>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</si>
  <si>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</si>
  <si>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</si>
  <si>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</si>
  <si>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</si>
  <si>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</si>
  <si>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</si>
  <si>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</si>
  <si>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</si>
  <si>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</si>
  <si>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</si>
  <si>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</si>
  <si>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</si>
  <si>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</si>
  <si>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</si>
  <si>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</si>
  <si>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</si>
  <si>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</si>
  <si>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</si>
  <si>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</si>
  <si>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</si>
  <si>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</si>
  <si>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</si>
  <si>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</si>
  <si>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</si>
  <si>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</si>
  <si>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</si>
  <si>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</si>
  <si>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</si>
  <si>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</si>
  <si>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</si>
  <si>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</si>
  <si>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</si>
  <si>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</si>
  <si>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</si>
  <si>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</si>
  <si>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</si>
  <si>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</si>
  <si>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</si>
  <si>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</si>
  <si>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</si>
  <si>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</si>
  <si>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</si>
  <si>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</si>
  <si>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</si>
  <si>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</si>
  <si>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</si>
  <si>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</si>
  <si>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</si>
  <si>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</si>
  <si>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</si>
  <si>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</si>
  <si>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</si>
  <si>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</si>
  <si>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</si>
  <si>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</si>
  <si>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</si>
  <si>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</si>
  <si>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</si>
  <si>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</si>
  <si>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</si>
  <si>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</si>
  <si>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</si>
  <si>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</si>
  <si>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</si>
  <si>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</si>
  <si>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</si>
  <si>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</si>
  <si>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</si>
  <si>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</si>
  <si>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</si>
  <si>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</si>
  <si>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</si>
  <si>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</si>
  <si>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</si>
  <si>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</si>
  <si>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</si>
  <si>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</si>
  <si>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</si>
  <si>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</si>
  <si>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</si>
  <si>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</si>
  <si>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</si>
  <si>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</si>
  <si>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</si>
  <si>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</si>
  <si>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</si>
  <si>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</si>
  <si>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</si>
  <si>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</si>
  <si>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</si>
  <si>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</si>
  <si>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</si>
  <si>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</si>
  <si>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</si>
  <si>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</si>
  <si>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</si>
  <si>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</si>
  <si>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</si>
  <si>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</si>
  <si>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</si>
  <si>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</si>
  <si>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</si>
  <si>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</si>
  <si>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</si>
  <si>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</si>
  <si>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</si>
  <si>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</si>
  <si>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</si>
  <si>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</si>
  <si>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</si>
  <si>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</si>
  <si>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</si>
  <si>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</si>
  <si>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</si>
  <si>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</si>
  <si>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</si>
  <si>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</si>
  <si>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</si>
  <si>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</si>
  <si>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</si>
  <si>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</si>
  <si>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</si>
  <si>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</si>
  <si>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</si>
  <si>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</si>
  <si>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</si>
  <si>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</si>
  <si>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</si>
  <si>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</si>
  <si>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</si>
  <si>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</si>
  <si>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</si>
  <si>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</si>
  <si>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</si>
  <si>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</si>
  <si>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</si>
  <si>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</si>
  <si>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</si>
  <si>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</si>
  <si>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</si>
  <si>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</si>
  <si>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</si>
  <si>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</si>
  <si>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</si>
  <si>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</si>
  <si>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</si>
  <si>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</si>
  <si>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</si>
  <si>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</si>
  <si>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</si>
  <si>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</si>
  <si>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</si>
  <si>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</si>
  <si>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</si>
  <si>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</si>
  <si>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</si>
  <si>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</si>
  <si>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</si>
  <si>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</si>
  <si>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</si>
  <si>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</si>
  <si>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</si>
  <si>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</si>
  <si>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</si>
  <si>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</si>
  <si>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</si>
  <si>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</si>
  <si>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</si>
  <si>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</si>
  <si>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</si>
  <si>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</si>
  <si>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</si>
  <si>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</si>
  <si>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</si>
  <si>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</si>
  <si>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</si>
  <si>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</si>
  <si>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</si>
  <si>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</si>
  <si>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</si>
  <si>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</si>
  <si>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</si>
  <si>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</si>
  <si>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</si>
  <si>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</si>
  <si>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</si>
  <si>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</si>
  <si>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</si>
  <si>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</si>
  <si>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</si>
  <si>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</si>
  <si>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</si>
  <si>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</si>
  <si>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</si>
  <si>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</si>
  <si>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</si>
  <si>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</si>
  <si>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</si>
  <si>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</si>
  <si>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</si>
  <si>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</si>
  <si>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</si>
  <si>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</si>
  <si>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</si>
  <si>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</si>
  <si>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</si>
  <si>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</si>
  <si>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</si>
  <si>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</si>
  <si>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</si>
  <si>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</si>
  <si>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</si>
  <si>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</si>
  <si>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</si>
  <si>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</si>
  <si>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</si>
  <si>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</si>
  <si>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</si>
  <si>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</si>
  <si>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</si>
  <si>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</si>
  <si>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</si>
  <si>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</si>
  <si>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</si>
  <si>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</si>
  <si>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</si>
  <si>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</si>
  <si>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</si>
  <si>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</si>
  <si>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</si>
  <si>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</si>
  <si>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</si>
  <si>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</si>
  <si>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</si>
  <si>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</si>
  <si>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</si>
  <si>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</si>
  <si>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</si>
  <si>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</si>
  <si>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</si>
  <si>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</si>
  <si>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</si>
  <si>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</si>
  <si>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</si>
  <si>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</si>
  <si>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</si>
  <si>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</si>
  <si>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</si>
  <si>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</si>
  <si>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</si>
  <si>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</si>
  <si>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</si>
  <si>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</si>
  <si>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</si>
  <si>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</si>
  <si>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</si>
  <si>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</si>
  <si>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</si>
  <si>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</si>
  <si>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</si>
  <si>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</si>
  <si>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</si>
  <si>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</si>
  <si>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</si>
  <si>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</si>
  <si>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</si>
  <si>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</si>
  <si>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</si>
  <si>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</si>
  <si>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</si>
  <si>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</si>
  <si>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</si>
  <si>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</si>
  <si>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</si>
  <si>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</si>
  <si>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</si>
  <si>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</si>
  <si>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</si>
  <si>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</si>
  <si>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</si>
  <si>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</si>
  <si>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</si>
  <si>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</si>
  <si>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</si>
  <si>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</si>
  <si>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</si>
  <si>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</si>
  <si>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</si>
  <si>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</si>
  <si>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</si>
  <si>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</si>
  <si>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</si>
  <si>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</si>
  <si>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</si>
  <si>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</si>
  <si>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</si>
  <si>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</si>
  <si>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</si>
  <si>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</si>
  <si>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</si>
  <si>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</si>
  <si>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</si>
  <si>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</si>
  <si>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</si>
  <si>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</si>
  <si>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</si>
  <si>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</si>
  <si>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</si>
  <si>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</si>
  <si>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</si>
  <si>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</si>
  <si>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</si>
  <si>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</si>
  <si>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</si>
  <si>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</si>
  <si>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</si>
  <si>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</si>
  <si>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</si>
  <si>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</si>
  <si>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</si>
  <si>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</si>
  <si>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</si>
  <si>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</si>
  <si>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</si>
  <si>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</si>
  <si>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</si>
  <si>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</si>
  <si>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</si>
  <si>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</si>
  <si>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</si>
  <si>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</si>
  <si>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</si>
  <si>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</si>
  <si>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</si>
  <si>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</si>
  <si>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</si>
  <si>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</si>
  <si>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</si>
  <si>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</si>
  <si>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</si>
  <si>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</si>
  <si>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</si>
  <si>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</si>
  <si>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</si>
  <si>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</si>
  <si>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</si>
  <si>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</si>
  <si>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</si>
  <si>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</si>
  <si>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</si>
  <si>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</si>
  <si>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</si>
  <si>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</si>
  <si>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</si>
  <si>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</si>
  <si>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</si>
  <si>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</si>
  <si>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</si>
  <si>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</si>
  <si>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</si>
  <si>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</si>
  <si>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</si>
  <si>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</si>
  <si>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</si>
  <si>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</si>
  <si>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</si>
  <si>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</si>
  <si>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</si>
  <si>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</si>
  <si>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</si>
  <si>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</si>
  <si>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</si>
  <si>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</si>
  <si>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</si>
  <si>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</si>
  <si>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</si>
  <si>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</si>
  <si>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</si>
  <si>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</si>
  <si>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</si>
  <si>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</si>
  <si>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</si>
  <si>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</si>
  <si>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</si>
  <si>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</si>
  <si>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</si>
  <si>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</si>
  <si>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</si>
  <si>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</si>
  <si>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</si>
  <si>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</si>
  <si>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</si>
  <si>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</si>
  <si>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</si>
  <si>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</si>
  <si>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</si>
  <si>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</si>
  <si>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</si>
  <si>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</si>
  <si>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</si>
  <si>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</si>
  <si>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</si>
  <si>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</si>
  <si>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</si>
  <si>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</si>
  <si>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</si>
  <si>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</si>
  <si>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</si>
  <si>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</si>
  <si>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</si>
  <si>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</si>
  <si>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</si>
  <si>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</si>
  <si>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</si>
  <si>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</si>
  <si>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</si>
  <si>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</si>
  <si>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</si>
  <si>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</si>
  <si>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</si>
  <si>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</si>
  <si>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</si>
  <si>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</si>
  <si>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</si>
  <si>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</si>
  <si>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</si>
  <si>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</si>
  <si>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</si>
  <si>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</si>
  <si>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</si>
  <si>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</si>
  <si>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</si>
  <si>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</si>
  <si>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</si>
  <si>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</si>
  <si>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</si>
  <si>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</si>
  <si>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</si>
  <si>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</si>
  <si>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</si>
  <si>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</si>
  <si>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</si>
  <si>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</si>
  <si>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</si>
  <si>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</si>
  <si>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</si>
  <si>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</si>
  <si>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</si>
  <si>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</si>
  <si>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</si>
  <si>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</si>
  <si>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</si>
  <si>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</si>
  <si>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</si>
  <si>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</si>
  <si>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</si>
  <si>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</si>
  <si>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</si>
  <si>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</si>
  <si>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</si>
  <si>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</si>
  <si>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</si>
  <si>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</si>
  <si>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</si>
  <si>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</si>
  <si>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</si>
  <si>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</si>
  <si>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</si>
  <si>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</si>
  <si>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</si>
  <si>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</si>
  <si>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</si>
  <si>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</si>
  <si>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</si>
  <si>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</si>
  <si>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</si>
  <si>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</si>
  <si>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</si>
  <si>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</si>
  <si>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</si>
  <si>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</si>
  <si>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</si>
  <si>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</si>
  <si>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</si>
  <si>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</si>
  <si>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</si>
  <si>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</si>
  <si>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</si>
  <si>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</si>
  <si>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</si>
  <si>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</si>
  <si>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</si>
  <si>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</si>
  <si>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</si>
  <si>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</si>
  <si>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</si>
  <si>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</si>
  <si>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</si>
  <si>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</si>
  <si>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</si>
  <si>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</si>
  <si>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</si>
  <si>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</si>
  <si>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</si>
  <si>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</si>
  <si>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</si>
  <si>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</si>
  <si>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</si>
  <si>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</si>
  <si>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</si>
  <si>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</si>
  <si>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</si>
  <si>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</si>
  <si>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</si>
  <si>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</si>
  <si>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</si>
  <si>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</si>
  <si>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</si>
  <si>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</si>
  <si>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</si>
  <si>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</si>
  <si>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</si>
  <si>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</si>
  <si>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</si>
  <si>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</si>
  <si>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</si>
  <si>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</si>
  <si>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</si>
  <si>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</si>
  <si>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</si>
  <si>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</si>
  <si>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</si>
  <si>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</si>
  <si>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</si>
  <si>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</si>
  <si>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</si>
  <si>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</si>
  <si>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</si>
  <si>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</si>
  <si>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</si>
  <si>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</si>
  <si>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</si>
  <si>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</si>
  <si>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</si>
  <si>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</si>
  <si>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</si>
  <si>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</si>
  <si>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</si>
  <si>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</si>
  <si>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</si>
  <si>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</si>
  <si>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</si>
  <si>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</si>
  <si>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</si>
  <si>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</si>
  <si>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</si>
  <si>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</si>
  <si>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</si>
  <si>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</si>
  <si>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</si>
  <si>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</si>
  <si>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</si>
  <si>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</si>
  <si>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</si>
  <si>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</si>
  <si>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</si>
  <si>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</si>
  <si>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</si>
  <si>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</si>
  <si>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</si>
  <si>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</si>
  <si>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</si>
  <si>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</si>
  <si>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</si>
  <si>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</si>
  <si>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</si>
  <si>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</si>
  <si>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</si>
  <si>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</si>
  <si>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</si>
  <si>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</si>
  <si>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</si>
  <si>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</si>
  <si>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</si>
  <si>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</si>
  <si>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</si>
  <si>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</si>
  <si>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</si>
  <si>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</si>
  <si>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</si>
  <si>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</si>
  <si>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</si>
  <si>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</si>
  <si>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</si>
  <si>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</si>
  <si>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</si>
  <si>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</si>
  <si>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</si>
  <si>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</si>
  <si>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</si>
  <si>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</si>
  <si>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</si>
  <si>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</si>
  <si>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</si>
  <si>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</si>
  <si>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</si>
  <si>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</si>
  <si>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</si>
  <si>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</si>
  <si>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</si>
  <si>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</si>
  <si>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</si>
  <si>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</si>
  <si>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</si>
  <si>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</si>
  <si>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</si>
  <si>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</si>
  <si>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</si>
  <si>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</si>
  <si>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</si>
  <si>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</si>
  <si>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</si>
  <si>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</si>
  <si>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</si>
  <si>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</si>
  <si>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</si>
  <si>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</si>
  <si>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</si>
  <si>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</si>
  <si>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</si>
  <si>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</si>
  <si>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</si>
  <si>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</si>
  <si>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</si>
  <si>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</si>
  <si>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</si>
  <si>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</si>
  <si>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</si>
  <si>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</si>
  <si>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</si>
  <si>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</si>
  <si>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</si>
  <si>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</si>
  <si>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</si>
  <si>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</si>
  <si>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</si>
  <si>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</si>
  <si>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</si>
  <si>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</si>
  <si>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</si>
  <si>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</si>
  <si>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</si>
  <si>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</si>
  <si>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</si>
  <si>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</si>
  <si>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</si>
  <si>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</si>
  <si>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</si>
  <si>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</si>
  <si>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</si>
  <si>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</si>
  <si>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</si>
  <si>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</si>
  <si>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</si>
  <si>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</si>
  <si>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</si>
  <si>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</si>
  <si>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</si>
  <si>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</si>
  <si>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</si>
  <si>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</si>
  <si>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</si>
  <si>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</si>
  <si>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</si>
  <si>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</si>
  <si>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</si>
  <si>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</si>
  <si>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</si>
  <si>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</si>
  <si>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</si>
  <si>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</si>
  <si>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</si>
  <si>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</si>
  <si>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</si>
  <si>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</si>
  <si>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</si>
  <si>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</si>
  <si>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</si>
  <si>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</si>
  <si>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</si>
  <si>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</si>
  <si>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</si>
  <si>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</si>
  <si>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</si>
  <si>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</si>
  <si>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</si>
  <si>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</si>
  <si>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</si>
  <si>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</si>
  <si>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</si>
  <si>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</si>
  <si>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</si>
  <si>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</si>
  <si>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</si>
  <si>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</si>
  <si>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</si>
  <si>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</si>
  <si>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</si>
  <si>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</si>
  <si>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</si>
  <si>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</si>
  <si>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</si>
  <si>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</si>
  <si>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</si>
  <si>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</si>
  <si>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</si>
  <si>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</si>
  <si>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</si>
  <si>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</si>
  <si>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</si>
  <si>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</si>
  <si>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</si>
  <si>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</si>
  <si>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</si>
  <si>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</si>
  <si>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</si>
  <si>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</si>
  <si>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</si>
  <si>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</si>
  <si>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</si>
  <si>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</si>
  <si>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</si>
  <si>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</si>
  <si>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</si>
  <si>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</si>
  <si>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</si>
  <si>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</si>
  <si>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</si>
  <si>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</si>
  <si>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</si>
  <si>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</si>
  <si>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</si>
  <si>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</si>
  <si>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</si>
  <si>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</si>
  <si>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</si>
  <si>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</si>
  <si>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</si>
  <si>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</si>
  <si>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</si>
  <si>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</si>
  <si>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</si>
  <si>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</si>
  <si>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</si>
  <si>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</si>
  <si>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</si>
  <si>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</si>
  <si>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</si>
  <si>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</si>
  <si>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</si>
  <si>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</si>
  <si>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</si>
  <si>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</si>
  <si>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</si>
  <si>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</si>
  <si>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</si>
  <si>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</si>
  <si>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</si>
  <si>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</si>
  <si>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</si>
  <si>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</si>
  <si>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</si>
  <si>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</si>
  <si>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</si>
  <si>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</si>
  <si>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</si>
  <si>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</si>
  <si>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</si>
  <si>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</si>
  <si>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</si>
  <si>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</si>
  <si>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</si>
  <si>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</si>
  <si>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</si>
  <si>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</si>
  <si>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</si>
  <si>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</si>
  <si>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</si>
  <si>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</si>
  <si>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</si>
  <si>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</si>
  <si>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</si>
  <si>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</si>
  <si>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</si>
  <si>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</si>
  <si>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</si>
  <si>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</si>
  <si>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</si>
  <si>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</si>
  <si>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</si>
  <si>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</si>
  <si>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</si>
  <si>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</si>
  <si>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</si>
  <si>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</si>
  <si>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</si>
  <si>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</si>
  <si>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</si>
  <si>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</si>
  <si>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</si>
  <si>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</si>
  <si>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</si>
  <si>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</si>
  <si>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</si>
  <si>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</si>
  <si>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</si>
  <si>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</si>
  <si>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</si>
  <si>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</si>
  <si>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</si>
  <si>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</si>
  <si>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</si>
  <si>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</si>
  <si>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</si>
  <si>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</si>
  <si>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</si>
  <si>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</si>
  <si>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</si>
  <si>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</si>
  <si>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</si>
  <si>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</si>
  <si>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</si>
  <si>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</si>
  <si>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</si>
  <si>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</si>
  <si>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</si>
  <si>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</si>
  <si>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</si>
  <si>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</si>
  <si>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</si>
  <si>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</si>
  <si>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</si>
  <si>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</si>
  <si>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</si>
  <si>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</si>
  <si>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</si>
  <si>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</si>
  <si>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</si>
  <si>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</si>
  <si>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</si>
  <si>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</si>
  <si>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</si>
  <si>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</si>
  <si>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</si>
  <si>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</si>
  <si>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</si>
  <si>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</si>
  <si>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</si>
  <si>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</si>
  <si>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</si>
  <si>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</si>
  <si>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</si>
  <si>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</si>
  <si>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</si>
  <si>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</si>
  <si>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</si>
  <si>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</si>
  <si>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</si>
  <si>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</si>
  <si>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</si>
  <si>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</si>
  <si>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</si>
  <si>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</si>
  <si>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</si>
  <si>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</si>
  <si>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</si>
  <si>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</si>
  <si>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</si>
  <si>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</si>
  <si>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</si>
  <si>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</si>
  <si>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</si>
  <si>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</si>
  <si>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</si>
  <si>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</si>
  <si>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</si>
  <si>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</si>
  <si>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</si>
  <si>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</si>
  <si>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</si>
  <si>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</si>
  <si>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</si>
  <si>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</si>
  <si>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</si>
  <si>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</si>
  <si>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</si>
  <si>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</si>
  <si>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</si>
  <si>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</si>
  <si>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</si>
  <si>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</si>
  <si>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</si>
  <si>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</si>
  <si>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</si>
  <si>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</si>
  <si>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</si>
  <si>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</si>
  <si>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</si>
  <si>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</si>
  <si>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</si>
  <si>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</si>
  <si>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</si>
  <si>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</si>
  <si>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</si>
  <si>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</si>
  <si>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</si>
  <si>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</si>
  <si>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</si>
  <si>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</si>
  <si>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</si>
  <si>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</si>
  <si>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</si>
  <si>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</si>
  <si>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</si>
  <si>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</si>
  <si>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</si>
  <si>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</si>
  <si>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</si>
  <si>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</si>
  <si>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</si>
  <si>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</si>
  <si>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</si>
  <si>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</si>
  <si>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</si>
  <si>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</si>
  <si>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</si>
  <si>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</si>
  <si>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</si>
  <si>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</si>
  <si>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</si>
  <si>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</si>
  <si>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</si>
  <si>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</si>
  <si>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</si>
  <si>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</si>
  <si>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</si>
  <si>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</si>
  <si>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</si>
  <si>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</si>
  <si>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</si>
  <si>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</si>
  <si>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</si>
  <si>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</si>
  <si>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</si>
  <si>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</si>
  <si>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</si>
  <si>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</si>
  <si>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</si>
  <si>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</si>
  <si>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</si>
  <si>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</si>
  <si>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</si>
  <si>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</si>
  <si>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</si>
  <si>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</si>
  <si>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</si>
  <si>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</si>
  <si>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</si>
  <si>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</si>
  <si>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</si>
  <si>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</si>
  <si>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</si>
  <si>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</si>
  <si>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</si>
  <si>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</si>
  <si>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</si>
  <si>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</si>
  <si>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</si>
  <si>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</si>
  <si>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</si>
  <si>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</si>
  <si>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</si>
  <si>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</si>
  <si>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</si>
  <si>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</si>
  <si>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</si>
  <si>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</si>
  <si>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</si>
  <si>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</si>
  <si>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</si>
  <si>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</si>
  <si>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</si>
  <si>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</si>
  <si>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</si>
  <si>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</si>
  <si>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</si>
  <si>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</si>
  <si>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</si>
  <si>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</si>
  <si>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</si>
  <si>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</si>
  <si>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</si>
  <si>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</si>
  <si>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</si>
  <si>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</si>
  <si>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</si>
  <si>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</si>
  <si>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</si>
  <si>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</si>
  <si>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</si>
  <si>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</si>
  <si>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</si>
  <si>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</si>
  <si>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</si>
  <si>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</si>
  <si>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</si>
  <si>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</si>
  <si>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</si>
  <si>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</si>
  <si>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</si>
  <si>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</si>
  <si>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</si>
  <si>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</si>
  <si>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</si>
  <si>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</si>
  <si>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</si>
  <si>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</si>
  <si>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</si>
  <si>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</si>
  <si>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</si>
  <si>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</si>
  <si>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</si>
  <si>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</si>
  <si>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</si>
  <si>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</si>
  <si>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</si>
  <si>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</si>
  <si>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</si>
  <si>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</si>
  <si>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</si>
  <si>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</si>
  <si>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</si>
  <si>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</si>
  <si>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</si>
  <si>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</si>
  <si>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</si>
  <si>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</si>
  <si>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</si>
  <si>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</si>
  <si>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</si>
  <si>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</si>
  <si>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</si>
  <si>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</si>
  <si>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</si>
  <si>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</si>
  <si>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</si>
  <si>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</si>
  <si>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</si>
  <si>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</si>
  <si>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</si>
  <si>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</si>
  <si>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</si>
  <si>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</si>
  <si>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</si>
  <si>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</si>
  <si>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</si>
  <si>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</si>
  <si>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</si>
  <si>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</si>
  <si>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</si>
  <si>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</si>
  <si>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</si>
  <si>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</si>
  <si>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</si>
  <si>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</si>
  <si>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</si>
  <si>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</si>
  <si>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</si>
  <si>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</si>
  <si>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</si>
  <si>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</si>
  <si>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</si>
  <si>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</si>
  <si>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</si>
  <si>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</si>
  <si>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</si>
  <si>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</si>
  <si>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</si>
  <si>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</si>
  <si>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</si>
  <si>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</si>
  <si>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</si>
  <si>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</si>
  <si>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</si>
  <si>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</si>
  <si>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</si>
  <si>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</si>
  <si>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</si>
  <si>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</si>
  <si>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</si>
  <si>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</si>
  <si>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</si>
  <si>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</si>
  <si>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</si>
  <si>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</si>
  <si>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</si>
  <si>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</si>
  <si>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</si>
  <si>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</si>
  <si>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</si>
  <si>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</si>
  <si>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</si>
  <si>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</si>
  <si>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</si>
  <si>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</si>
  <si>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</si>
  <si>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</si>
  <si>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</si>
  <si>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</si>
  <si>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</si>
  <si>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</si>
  <si>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</si>
  <si>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</si>
  <si>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</si>
  <si>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</si>
  <si>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</si>
  <si>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</si>
  <si>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</si>
  <si>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</si>
  <si>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</si>
  <si>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</si>
  <si>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</si>
  <si>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</si>
  <si>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</si>
  <si>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</si>
  <si>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</si>
  <si>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</si>
  <si>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</si>
  <si>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</si>
  <si>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</si>
  <si>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</si>
  <si>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</si>
  <si>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</si>
  <si>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</si>
  <si>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</si>
  <si>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</si>
  <si>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</si>
  <si>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</si>
  <si>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</si>
  <si>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</si>
  <si>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</si>
  <si>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</si>
  <si>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</si>
  <si>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</si>
  <si>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</si>
  <si>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</si>
  <si>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</si>
  <si>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</si>
  <si>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</si>
  <si>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</si>
  <si>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</si>
  <si>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</si>
  <si>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</si>
  <si>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</si>
  <si>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</si>
  <si>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</si>
  <si>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</si>
  <si>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</si>
  <si>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</si>
  <si>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</si>
  <si>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</si>
  <si>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</si>
  <si>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</si>
  <si>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</si>
  <si>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</si>
  <si>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</si>
  <si>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</si>
  <si>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</si>
  <si>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</si>
  <si>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</si>
  <si>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</si>
  <si>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</si>
  <si>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</si>
  <si>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</si>
  <si>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</si>
  <si>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</si>
  <si>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</si>
  <si>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</si>
  <si>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</si>
  <si>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</si>
  <si>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</si>
  <si>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</si>
  <si>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</si>
  <si>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</si>
  <si>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</si>
  <si>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</si>
  <si>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</si>
  <si>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</si>
  <si>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</si>
  <si>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</si>
  <si>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</si>
  <si>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</si>
  <si>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</si>
  <si>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</si>
  <si>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</si>
  <si>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</si>
  <si>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</si>
  <si>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</si>
  <si>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</si>
  <si>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</si>
  <si>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</si>
  <si>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</si>
  <si>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</si>
  <si>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</si>
  <si>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</si>
  <si>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</si>
  <si>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</si>
  <si>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</si>
  <si>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</si>
  <si>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</si>
  <si>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</si>
  <si>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</si>
  <si>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</si>
  <si>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</si>
  <si>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</si>
  <si>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</si>
  <si>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</si>
  <si>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</si>
  <si>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</si>
  <si>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</si>
  <si>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</si>
  <si>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</si>
  <si>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</si>
  <si>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</si>
  <si>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</si>
  <si>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</si>
  <si>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</si>
  <si>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</si>
  <si>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</si>
  <si>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</si>
  <si>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</si>
  <si>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</si>
  <si>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</si>
  <si>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</si>
  <si>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</si>
  <si>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</si>
  <si>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</si>
  <si>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</si>
  <si>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</si>
  <si>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</si>
  <si>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</si>
  <si>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</si>
  <si>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</si>
  <si>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</si>
  <si>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</si>
  <si>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</si>
  <si>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</si>
  <si>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</si>
  <si>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</si>
  <si>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</si>
  <si>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</si>
  <si>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</si>
  <si>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</si>
  <si>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</si>
  <si>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</si>
  <si>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</si>
  <si>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</si>
  <si>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</si>
  <si>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</si>
  <si>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</si>
  <si>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</si>
  <si>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</si>
  <si>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</si>
  <si>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</si>
  <si>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</si>
  <si>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</si>
  <si>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</si>
  <si>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</si>
  <si>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</si>
  <si>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</si>
  <si>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</si>
  <si>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</si>
  <si>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</si>
  <si>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</si>
  <si>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</si>
  <si>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</si>
  <si>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</si>
  <si>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</si>
  <si>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</si>
  <si>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</si>
  <si>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</si>
  <si>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</si>
  <si>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</si>
  <si>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</si>
  <si>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</si>
  <si>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</si>
  <si>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</si>
  <si>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</si>
  <si>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</si>
  <si>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</si>
  <si>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</si>
  <si>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</si>
  <si>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</si>
  <si>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</si>
  <si>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</si>
  <si>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</si>
  <si>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</si>
  <si>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</si>
  <si>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</si>
  <si>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</si>
  <si>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</si>
  <si>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</si>
  <si>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</si>
  <si>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</si>
  <si>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</si>
  <si>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</si>
  <si>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</si>
  <si>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</si>
  <si>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</si>
  <si>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</si>
  <si>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</si>
  <si>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</si>
  <si>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</si>
  <si>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</si>
  <si>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</si>
  <si>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</si>
  <si>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</si>
  <si>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</si>
  <si>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</si>
  <si>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</si>
  <si>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</si>
  <si>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</si>
  <si>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</si>
  <si>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</si>
  <si>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</si>
  <si>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</si>
  <si>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</si>
  <si>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</si>
  <si>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</si>
  <si>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</si>
  <si>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</si>
  <si>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</si>
  <si>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</si>
  <si>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</si>
  <si>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</si>
  <si>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</si>
  <si>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</si>
  <si>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</si>
  <si>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</si>
  <si>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</si>
  <si>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</si>
  <si>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</si>
  <si>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</si>
  <si>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</si>
  <si>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</si>
  <si>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</si>
  <si>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</si>
  <si>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</si>
  <si>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</si>
  <si>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</si>
  <si>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</si>
  <si>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</si>
  <si>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</si>
  <si>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</si>
  <si>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</si>
  <si>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</si>
  <si>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</si>
  <si>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</si>
  <si>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</si>
  <si>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</si>
  <si>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</si>
  <si>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</si>
  <si>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</si>
  <si>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</si>
  <si>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</si>
  <si>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</si>
  <si>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</si>
  <si>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</si>
  <si>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</si>
  <si>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</si>
  <si>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</si>
  <si>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</si>
  <si>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</si>
  <si>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</si>
  <si>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</si>
  <si>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</si>
  <si>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</si>
  <si>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</si>
  <si>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</si>
  <si>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</si>
  <si>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</si>
  <si>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</si>
  <si>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</si>
  <si>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</si>
  <si>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</si>
  <si>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</si>
  <si>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</si>
  <si>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</si>
  <si>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</si>
  <si>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</si>
  <si>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</si>
  <si>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</si>
  <si>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</si>
  <si>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</si>
  <si>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</si>
  <si>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</si>
  <si>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</si>
  <si>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</si>
  <si>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</si>
  <si>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</si>
  <si>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</si>
  <si>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</si>
  <si>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</si>
  <si>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</si>
  <si>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</si>
  <si>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</si>
  <si>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</si>
  <si>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</si>
  <si>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</si>
  <si>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</si>
  <si>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</si>
  <si>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</si>
  <si>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</si>
  <si>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</si>
  <si>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</si>
  <si>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</si>
  <si>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</si>
  <si>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</si>
  <si>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</si>
  <si>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</si>
  <si>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</si>
  <si>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</si>
  <si>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</si>
  <si>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</si>
  <si>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</si>
  <si>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</si>
  <si>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</si>
  <si>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</si>
  <si>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</si>
  <si>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</si>
  <si>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</si>
  <si>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</si>
  <si>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</si>
  <si>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</si>
  <si>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</si>
  <si>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</si>
  <si>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</si>
  <si>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</si>
  <si>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</si>
  <si>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</si>
  <si>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</si>
  <si>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</si>
  <si>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</si>
  <si>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</si>
  <si>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</si>
  <si>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</si>
  <si>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</si>
  <si>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</si>
  <si>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</si>
  <si>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</si>
  <si>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</si>
  <si>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</si>
  <si>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</si>
  <si>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</si>
  <si>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</si>
  <si>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</si>
  <si>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</si>
  <si>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</si>
  <si>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</si>
  <si>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</si>
  <si>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</si>
  <si>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</si>
  <si>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</si>
  <si>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</si>
  <si>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</si>
  <si>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</si>
  <si>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</si>
  <si>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</si>
  <si>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</si>
  <si>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</si>
  <si>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</si>
  <si>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</si>
  <si>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</si>
  <si>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</si>
  <si>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</si>
  <si>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</si>
  <si>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</si>
  <si>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</si>
  <si>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</si>
  <si>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</si>
  <si>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</si>
  <si>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</si>
  <si>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</si>
  <si>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</si>
  <si>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</si>
  <si>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</si>
  <si>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</si>
  <si>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</si>
  <si>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</si>
  <si>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</si>
  <si>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</si>
  <si>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</si>
  <si>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</si>
  <si>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</si>
  <si>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</si>
  <si>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</si>
  <si>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</si>
  <si>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</si>
  <si>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</si>
  <si>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</si>
  <si>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</si>
  <si>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</si>
  <si>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</si>
  <si>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</si>
  <si>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</si>
  <si>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</si>
  <si>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</si>
  <si>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</si>
  <si>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</si>
  <si>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</si>
  <si>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</si>
  <si>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</si>
  <si>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</si>
  <si>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</si>
  <si>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</si>
  <si>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</si>
  <si>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</si>
  <si>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</si>
  <si>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</si>
  <si>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</si>
  <si>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</si>
  <si>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</si>
  <si>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</si>
  <si>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</si>
  <si>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</si>
  <si>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</si>
  <si>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</si>
  <si>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</si>
  <si>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</si>
  <si>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</si>
  <si>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</si>
  <si>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</si>
  <si>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</si>
  <si>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</si>
  <si>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</si>
  <si>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</si>
  <si>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</si>
  <si>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</si>
  <si>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</si>
  <si>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</si>
  <si>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</si>
  <si>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</si>
  <si>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</si>
  <si>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</si>
  <si>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</si>
  <si>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</si>
  <si>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</si>
  <si>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</si>
  <si>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</si>
  <si>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</si>
  <si>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</si>
  <si>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</si>
  <si>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</si>
  <si>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</si>
  <si>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</si>
  <si>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</si>
  <si>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</si>
  <si>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</si>
  <si>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</si>
  <si>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</si>
  <si>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</si>
  <si>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</si>
  <si>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</si>
  <si>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</si>
  <si>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</si>
  <si>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</si>
  <si>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</si>
  <si>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</si>
  <si>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</si>
  <si>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</si>
  <si>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</si>
  <si>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</si>
  <si>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</si>
  <si>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</si>
  <si>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</si>
  <si>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</si>
  <si>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</si>
  <si>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</si>
  <si>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</si>
  <si>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</si>
  <si>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</si>
  <si>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</si>
  <si>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</si>
  <si>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</si>
  <si>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</si>
  <si>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</si>
  <si>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</si>
  <si>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</si>
  <si>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</si>
  <si>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</si>
  <si>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</si>
  <si>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</si>
  <si>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</si>
  <si>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</si>
  <si>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</si>
  <si>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</si>
  <si>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</si>
  <si>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</si>
  <si>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</si>
  <si>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</si>
  <si>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</si>
  <si>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</si>
  <si>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</si>
  <si>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</si>
  <si>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</si>
  <si>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</si>
  <si>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</si>
  <si>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</si>
  <si>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</si>
  <si>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</si>
  <si>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</si>
  <si>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</si>
  <si>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</si>
  <si>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</si>
  <si>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</si>
  <si>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</si>
  <si>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</si>
  <si>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</si>
  <si>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</si>
  <si>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</si>
  <si>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</si>
  <si>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</si>
  <si>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</si>
  <si>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</si>
  <si>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</si>
  <si>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</si>
  <si>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</si>
  <si>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</si>
  <si>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</si>
  <si>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</si>
  <si>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</si>
  <si>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</si>
  <si>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</si>
  <si>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</si>
  <si>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</si>
  <si>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</si>
  <si>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</si>
  <si>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</si>
  <si>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</si>
  <si>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</si>
  <si>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</si>
  <si>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</si>
  <si>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</si>
  <si>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</si>
  <si>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</si>
  <si>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</si>
  <si>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</si>
  <si>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</si>
  <si>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</si>
  <si>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</si>
  <si>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</si>
  <si>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</si>
  <si>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</si>
  <si>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</si>
  <si>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</si>
  <si>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</si>
  <si>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</si>
  <si>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</si>
  <si>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</si>
  <si>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</si>
  <si>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</si>
  <si>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</si>
  <si>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</si>
  <si>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</si>
  <si>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</si>
  <si>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</si>
  <si>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</si>
  <si>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</si>
  <si>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</si>
  <si>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</si>
  <si>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</si>
  <si>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</si>
  <si>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</si>
  <si>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</si>
  <si>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</si>
  <si>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</si>
  <si>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</si>
  <si>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</si>
  <si>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</si>
  <si>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</si>
  <si>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</si>
  <si>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</si>
  <si>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</si>
  <si>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</si>
  <si>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</si>
  <si>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</si>
  <si>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</si>
  <si>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</si>
  <si>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</si>
  <si>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</si>
  <si>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</si>
  <si>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</si>
  <si>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</si>
  <si>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</si>
  <si>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</si>
  <si>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</si>
  <si>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</si>
  <si>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</si>
  <si>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</si>
  <si>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</si>
  <si>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</si>
  <si>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</si>
  <si>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</si>
  <si>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</si>
  <si>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</si>
  <si>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</si>
  <si>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</si>
  <si>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</si>
  <si>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</si>
  <si>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</si>
  <si>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</si>
  <si>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</si>
  <si>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</si>
  <si>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</si>
  <si>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</si>
  <si>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</si>
  <si>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</si>
  <si>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</si>
  <si>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</si>
  <si>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</si>
  <si>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</si>
  <si>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</si>
  <si>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</si>
  <si>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</si>
  <si>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</si>
  <si>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</si>
  <si>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</si>
  <si>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</si>
  <si>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</si>
  <si>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</si>
  <si>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</si>
  <si>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</si>
  <si>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</si>
  <si>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</si>
  <si>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</si>
  <si>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</si>
  <si>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</si>
  <si>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</si>
  <si>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</si>
  <si>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</si>
  <si>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</si>
  <si>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</si>
  <si>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</si>
  <si>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</si>
  <si>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</si>
  <si>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</si>
  <si>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</si>
  <si>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</si>
  <si>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</si>
  <si>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</si>
  <si>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</si>
  <si>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</si>
  <si>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</si>
  <si>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</si>
  <si>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</si>
  <si>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</si>
  <si>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</si>
  <si>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</si>
  <si>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</si>
  <si>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</si>
  <si>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</si>
  <si>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</si>
  <si>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</si>
  <si>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</si>
  <si>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</si>
  <si>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</si>
  <si>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</si>
  <si>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</si>
  <si>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</si>
  <si>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</si>
  <si>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</si>
  <si>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</si>
  <si>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</si>
  <si>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</si>
  <si>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</si>
  <si>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</si>
  <si>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</si>
  <si>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</si>
  <si>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</si>
  <si>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</si>
  <si>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</si>
  <si>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</si>
  <si>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</si>
  <si>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</si>
  <si>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</si>
  <si>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</si>
  <si>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</si>
  <si>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</si>
  <si>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</si>
  <si>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</si>
  <si>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</si>
  <si>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</si>
  <si>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</si>
  <si>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</si>
  <si>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</si>
  <si>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</si>
  <si>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</si>
  <si>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</si>
  <si>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</si>
  <si>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</si>
  <si>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</si>
  <si>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</si>
  <si>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</si>
  <si>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</si>
  <si>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</si>
  <si>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</si>
  <si>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</si>
  <si>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</si>
  <si>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</si>
  <si>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</si>
  <si>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</si>
  <si>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</si>
  <si>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</si>
  <si>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</si>
  <si>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</si>
  <si>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</si>
  <si>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</si>
  <si>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</si>
  <si>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</si>
  <si>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</si>
  <si>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</si>
  <si>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</si>
  <si>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</si>
  <si>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</si>
  <si>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</si>
  <si>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</si>
  <si>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</si>
  <si>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</si>
  <si>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</si>
  <si>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</si>
  <si>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</si>
  <si>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</si>
  <si>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</si>
  <si>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</si>
  <si>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</si>
  <si>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</si>
  <si>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</si>
  <si>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</si>
  <si>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</si>
  <si>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</si>
  <si>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</si>
  <si>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</si>
  <si>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</si>
  <si>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</si>
  <si>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</si>
  <si>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</si>
  <si>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</si>
  <si>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</si>
  <si>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</si>
  <si>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</si>
  <si>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</si>
  <si>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</si>
  <si>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</si>
  <si>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</si>
  <si>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</si>
  <si>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</si>
  <si>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</si>
  <si>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</si>
  <si>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</si>
  <si>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</si>
  <si>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</si>
  <si>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</si>
  <si>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</si>
  <si>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</si>
  <si>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</si>
  <si>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</si>
  <si>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</si>
  <si>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</si>
  <si>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</si>
  <si>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</si>
  <si>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</si>
  <si>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</si>
  <si>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</si>
  <si>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</si>
  <si>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</si>
  <si>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</si>
  <si>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</si>
  <si>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</si>
  <si>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</si>
  <si>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</si>
  <si>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</si>
  <si>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</si>
  <si>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</si>
  <si>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</si>
  <si>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</si>
  <si>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</si>
  <si>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</si>
  <si>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</si>
  <si>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</si>
  <si>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</si>
  <si>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</si>
  <si>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</si>
  <si>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</si>
  <si>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</si>
  <si>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</si>
  <si>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</si>
  <si>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</si>
  <si>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</si>
  <si>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</si>
  <si>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</si>
  <si>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</si>
  <si>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</si>
  <si>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</si>
  <si>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</si>
  <si>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</si>
  <si>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</si>
  <si>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</si>
  <si>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</si>
  <si>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</si>
  <si>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</si>
  <si>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</si>
  <si>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</si>
  <si>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</si>
  <si>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</si>
  <si>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</si>
  <si>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</si>
  <si>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</si>
  <si>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</si>
  <si>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</si>
  <si>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</si>
  <si>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</si>
  <si>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</si>
  <si>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</si>
  <si>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</si>
  <si>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</si>
  <si>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</si>
  <si>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</si>
  <si>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</si>
  <si>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</si>
  <si>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</si>
  <si>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</si>
  <si>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</si>
  <si>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</si>
  <si>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</si>
  <si>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</si>
  <si>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</si>
  <si>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</si>
  <si>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</si>
  <si>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</si>
  <si>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</si>
  <si>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</si>
  <si>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</si>
  <si>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</si>
  <si>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</si>
  <si>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</si>
  <si>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</si>
  <si>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</si>
  <si>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</si>
  <si>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</si>
  <si>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</si>
  <si>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</si>
  <si>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</si>
  <si>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</si>
  <si>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</si>
  <si>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</si>
  <si>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</si>
  <si>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</si>
  <si>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</si>
  <si>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</si>
  <si>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</si>
  <si>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</si>
  <si>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</si>
  <si>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</si>
  <si>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</si>
  <si>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</si>
  <si>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</si>
  <si>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</si>
  <si>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</si>
  <si>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</si>
  <si>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</si>
  <si>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</si>
  <si>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</si>
  <si>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</si>
  <si>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</si>
  <si>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</si>
  <si>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</si>
  <si>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</si>
  <si>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</si>
  <si>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</si>
  <si>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</si>
  <si>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</si>
  <si>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</si>
  <si>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</si>
  <si>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</si>
  <si>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</si>
  <si>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</si>
  <si>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</si>
  <si>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</si>
  <si>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</si>
  <si>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</si>
  <si>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</si>
  <si>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</si>
  <si>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</si>
  <si>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</si>
  <si>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</si>
  <si>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</si>
  <si>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</si>
  <si>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</si>
  <si>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</si>
  <si>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</si>
  <si>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</si>
  <si>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</si>
  <si>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</si>
  <si>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</si>
  <si>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</si>
  <si>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</si>
  <si>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</si>
  <si>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</si>
  <si>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</si>
  <si>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</si>
  <si>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</si>
  <si>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</si>
  <si>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</si>
  <si>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</si>
  <si>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</si>
  <si>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</si>
  <si>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</si>
  <si>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</si>
  <si>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</si>
  <si>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</si>
  <si>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</si>
  <si>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</si>
  <si>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</si>
  <si>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</si>
  <si>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</si>
  <si>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</si>
  <si>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</si>
  <si>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</si>
  <si>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</si>
  <si>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</si>
  <si>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</si>
  <si>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</si>
  <si>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</si>
  <si>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</si>
  <si>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</si>
  <si>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</si>
  <si>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</si>
  <si>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</si>
  <si>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</si>
  <si>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</si>
  <si>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</si>
  <si>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</si>
  <si>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</si>
  <si>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</si>
  <si>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</si>
  <si>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</si>
  <si>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</si>
  <si>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</si>
  <si>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</si>
  <si>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</si>
  <si>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</si>
  <si>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</si>
  <si>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</si>
  <si>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</si>
  <si>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</si>
  <si>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</si>
  <si>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</si>
  <si>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</si>
  <si>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</si>
  <si>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</si>
  <si>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</si>
  <si>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</si>
  <si>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</si>
  <si>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</si>
  <si>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</si>
  <si>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</si>
  <si>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</si>
  <si>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</si>
  <si>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</si>
  <si>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</si>
  <si>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</si>
  <si>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</si>
  <si>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</si>
  <si>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</si>
  <si>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</si>
  <si>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</si>
  <si>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</si>
  <si>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</si>
  <si>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</si>
  <si>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</si>
  <si>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</si>
  <si>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</si>
  <si>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</si>
  <si>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</si>
  <si>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</si>
  <si>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</si>
  <si>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</si>
  <si>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</si>
  <si>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</si>
  <si>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</si>
  <si>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</si>
  <si>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</si>
  <si>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</si>
  <si>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</si>
  <si>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</si>
  <si>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</si>
  <si>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</si>
  <si>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</si>
  <si>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</si>
  <si>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</si>
  <si>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</si>
  <si>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</si>
  <si>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</si>
  <si>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</si>
  <si>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</si>
  <si>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</si>
  <si>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</si>
  <si>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</si>
  <si>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</si>
  <si>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</si>
  <si>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</si>
  <si>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</si>
  <si>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</si>
  <si>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</si>
  <si>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</si>
  <si>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</si>
  <si>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</si>
  <si>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</si>
  <si>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</si>
  <si>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</si>
  <si>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</si>
  <si>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</si>
  <si>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</si>
  <si>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</si>
  <si>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</si>
  <si>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</si>
  <si>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</si>
  <si>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</si>
  <si>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</si>
  <si>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</si>
  <si>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</si>
  <si>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</si>
  <si>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</si>
  <si>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</si>
  <si>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</si>
  <si>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</si>
  <si>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</si>
  <si>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</si>
  <si>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</si>
  <si>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</si>
  <si>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</si>
  <si>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</si>
  <si>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</si>
  <si>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</si>
  <si>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</si>
  <si>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</si>
  <si>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</si>
  <si>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</si>
  <si>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</si>
  <si>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</si>
  <si>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</si>
  <si>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</si>
  <si>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</si>
  <si>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</si>
  <si>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</si>
  <si>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</si>
  <si>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</si>
  <si>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</si>
  <si>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</si>
  <si>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</si>
  <si>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</si>
  <si>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</si>
  <si>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</si>
  <si>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</si>
  <si>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</si>
  <si>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</si>
  <si>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</si>
  <si>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</si>
  <si>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</si>
  <si>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</si>
  <si>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</si>
  <si>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</si>
  <si>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</si>
  <si>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</si>
  <si>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</si>
  <si>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</si>
  <si>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</si>
  <si>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</si>
  <si>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</si>
  <si>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</si>
  <si>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</si>
  <si>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</si>
  <si>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</si>
  <si>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</si>
  <si>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</si>
  <si>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</si>
  <si>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</si>
  <si>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</si>
  <si>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</si>
  <si>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</si>
  <si>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</si>
  <si>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</si>
  <si>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</si>
  <si>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</si>
  <si>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</si>
  <si>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</si>
  <si>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</si>
  <si>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</si>
  <si>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</si>
  <si>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</si>
  <si>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</si>
  <si>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</si>
  <si>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</si>
  <si>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</si>
  <si>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</si>
  <si>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</si>
  <si>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</si>
  <si>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</si>
  <si>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</si>
  <si>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</si>
  <si>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</si>
  <si>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</si>
  <si>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</si>
  <si>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</si>
  <si>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</si>
  <si>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</si>
  <si>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</si>
  <si>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</si>
  <si>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</si>
  <si>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</si>
  <si>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</si>
  <si>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</si>
  <si>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</si>
  <si>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</si>
  <si>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</si>
  <si>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</si>
  <si>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</si>
  <si>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</si>
  <si>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</si>
  <si>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</si>
  <si>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</si>
  <si>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</si>
  <si>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</si>
  <si>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</si>
  <si>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</si>
  <si>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</si>
  <si>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</si>
  <si>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</si>
  <si>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</si>
  <si>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</si>
  <si>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</si>
  <si>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</si>
  <si>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</si>
  <si>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</si>
  <si>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</si>
  <si>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</si>
  <si>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</si>
  <si>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</si>
  <si>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</si>
  <si>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</si>
  <si>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</si>
  <si>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</si>
  <si>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</si>
  <si>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</si>
  <si>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</si>
  <si>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</si>
  <si>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</si>
  <si>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</si>
  <si>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</si>
  <si>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</si>
  <si>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</si>
  <si>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</si>
  <si>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</si>
  <si>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</si>
  <si>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</si>
  <si>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</si>
  <si>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</si>
  <si>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</si>
  <si>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</si>
  <si>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</si>
  <si>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</si>
  <si>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</si>
  <si>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</si>
  <si>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</si>
  <si>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</si>
  <si>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</si>
  <si>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</si>
  <si>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</si>
  <si>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</si>
  <si>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</si>
  <si>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</si>
  <si>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</si>
  <si>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</si>
  <si>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</si>
  <si>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</si>
  <si>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</si>
  <si>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</si>
  <si>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</si>
  <si>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</si>
  <si>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</si>
  <si>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</si>
  <si>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</si>
  <si>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</si>
  <si>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</si>
  <si>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</si>
  <si>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</si>
  <si>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</si>
  <si>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</si>
  <si>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</si>
  <si>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</si>
  <si>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</si>
  <si>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</si>
  <si>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</si>
  <si>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</si>
  <si>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</si>
  <si>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</si>
  <si>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</si>
  <si>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</si>
  <si>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</si>
  <si>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</si>
  <si>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</si>
  <si>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</si>
  <si>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</si>
  <si>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</si>
  <si>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</si>
  <si>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</si>
  <si>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</si>
  <si>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</si>
  <si>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</si>
  <si>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</si>
  <si>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</si>
  <si>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</si>
  <si>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</si>
  <si>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</si>
  <si>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</si>
  <si>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</si>
  <si>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</si>
  <si>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</si>
  <si>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</si>
  <si>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</si>
  <si>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</si>
  <si>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</si>
  <si>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</si>
  <si>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</si>
  <si>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</si>
  <si>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</si>
  <si>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</si>
  <si>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</si>
  <si>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</si>
  <si>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</si>
  <si>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</si>
  <si>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</si>
  <si>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</si>
  <si>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</si>
  <si>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</si>
  <si>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</si>
  <si>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</si>
  <si>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</si>
  <si>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</si>
  <si>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</si>
  <si>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</si>
  <si>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</si>
  <si>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</si>
  <si>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</si>
  <si>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</si>
  <si>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</si>
  <si>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</si>
  <si>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</si>
  <si>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</si>
  <si>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</si>
  <si>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</si>
  <si>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</si>
  <si>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</si>
  <si>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</si>
  <si>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</si>
  <si>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</si>
  <si>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</si>
  <si>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</si>
  <si>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</si>
  <si>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</si>
  <si>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</si>
  <si>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</si>
  <si>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</si>
  <si>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</si>
  <si>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</si>
  <si>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</si>
  <si>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</si>
  <si>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</si>
  <si>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</si>
  <si>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</si>
  <si>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</si>
  <si>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</si>
  <si>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</si>
  <si>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</si>
  <si>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</si>
  <si>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</si>
  <si>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</si>
  <si>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</si>
  <si>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</si>
  <si>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</si>
  <si>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</si>
  <si>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</si>
  <si>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</si>
  <si>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</si>
  <si>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</si>
  <si>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</si>
  <si>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</si>
  <si>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</si>
  <si>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</si>
  <si>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</si>
  <si>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</si>
  <si>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</si>
  <si>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</si>
  <si>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</si>
  <si>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</si>
  <si>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</si>
  <si>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</si>
  <si>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</si>
  <si>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</si>
  <si>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</si>
  <si>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</si>
  <si>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</si>
  <si>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</si>
  <si>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</si>
  <si>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</si>
  <si>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</si>
  <si>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</si>
  <si>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</si>
  <si>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</si>
  <si>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</si>
  <si>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</si>
  <si>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</si>
  <si>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</si>
  <si>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</si>
  <si>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</si>
  <si>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</si>
  <si>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</si>
  <si>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</si>
  <si>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</si>
  <si>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</si>
  <si>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</si>
  <si>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</si>
  <si>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</si>
  <si>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</si>
  <si>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</si>
  <si>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</si>
  <si>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</si>
  <si>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</si>
  <si>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</si>
  <si>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</si>
  <si>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</si>
  <si>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</si>
  <si>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</si>
  <si>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</si>
  <si>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</si>
  <si>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</si>
  <si>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</si>
  <si>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</si>
  <si>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</si>
  <si>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</si>
  <si>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</si>
  <si>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</si>
  <si>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</si>
  <si>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</si>
  <si>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</si>
  <si>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</si>
  <si>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</si>
  <si>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</si>
  <si>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</si>
  <si>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</si>
  <si>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</si>
  <si>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</si>
  <si>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</si>
  <si>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</si>
  <si>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</si>
  <si>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</si>
  <si>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</si>
  <si>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</si>
  <si>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</si>
  <si>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</si>
  <si>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</si>
  <si>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</si>
  <si>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</si>
  <si>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</si>
  <si>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</si>
  <si>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</si>
  <si>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</si>
  <si>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</si>
  <si>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</si>
  <si>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</si>
  <si>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</si>
  <si>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</si>
  <si>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</si>
  <si>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</si>
  <si>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</si>
  <si>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</si>
  <si>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</si>
  <si>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</si>
  <si>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</si>
  <si>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</si>
  <si>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</si>
  <si>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</si>
  <si>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</si>
  <si>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</si>
  <si>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</si>
  <si>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</si>
  <si>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</si>
  <si>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</si>
  <si>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</si>
  <si>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</si>
  <si>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</si>
  <si>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</si>
  <si>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</si>
  <si>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</si>
  <si>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</si>
  <si>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</si>
  <si>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</si>
  <si>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</si>
  <si>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</si>
  <si>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</si>
  <si>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</si>
  <si>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</si>
  <si>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</si>
  <si>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</si>
  <si>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</si>
  <si>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</si>
  <si>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</si>
  <si>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</si>
  <si>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</si>
  <si>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</si>
  <si>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</si>
  <si>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</si>
  <si>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</si>
  <si>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</si>
  <si>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</si>
  <si>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</si>
  <si>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</si>
  <si>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</si>
  <si>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</si>
  <si>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</si>
  <si>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</si>
  <si>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</si>
  <si>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</si>
  <si>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</si>
  <si>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</si>
  <si>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</si>
  <si>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</si>
  <si>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</si>
  <si>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</si>
  <si>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</si>
  <si>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</si>
  <si>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</si>
  <si>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</si>
  <si>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</si>
  <si>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</si>
  <si>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</si>
  <si>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</si>
  <si>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</si>
  <si>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</si>
  <si>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</si>
  <si>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</si>
  <si>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</si>
  <si>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</si>
  <si>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</si>
  <si>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</si>
  <si>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</si>
  <si>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</si>
  <si>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</si>
  <si>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</si>
  <si>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</si>
  <si>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</si>
  <si>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</si>
  <si>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</si>
  <si>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</si>
  <si>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</si>
  <si>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</si>
  <si>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</si>
  <si>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</si>
  <si>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</si>
  <si>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</si>
  <si>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</si>
  <si>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</si>
  <si>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</si>
  <si>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</si>
  <si>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</si>
  <si>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</si>
  <si>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</si>
  <si>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</si>
  <si>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</si>
  <si>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</si>
  <si>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</si>
  <si>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</si>
  <si>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</si>
  <si>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</si>
  <si>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</si>
  <si>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</si>
  <si>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</si>
  <si>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</si>
  <si>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</si>
  <si>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</si>
  <si>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</si>
  <si>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</si>
  <si>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</si>
  <si>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</si>
  <si>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</si>
  <si>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</si>
  <si>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</si>
  <si>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</si>
  <si>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</si>
  <si>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</si>
  <si>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</si>
  <si>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</si>
  <si>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</si>
  <si>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</si>
  <si>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</si>
  <si>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</si>
  <si>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</si>
  <si>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</si>
  <si>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</si>
  <si>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</si>
  <si>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</si>
  <si>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</si>
  <si>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</si>
  <si>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</si>
  <si>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</si>
  <si>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</si>
  <si>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</si>
  <si>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</si>
  <si>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</si>
  <si>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</si>
  <si>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</si>
  <si>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</si>
  <si>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</si>
  <si>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</si>
  <si>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</si>
  <si>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</si>
  <si>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</si>
  <si>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</si>
  <si>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</si>
  <si>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</si>
  <si>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</si>
  <si>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</si>
  <si>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</si>
  <si>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</si>
  <si>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</si>
  <si>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</si>
  <si>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</si>
  <si>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</si>
  <si>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</si>
  <si>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</si>
  <si>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</si>
  <si>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</si>
  <si>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</si>
  <si>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</si>
  <si>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</si>
  <si>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</si>
  <si>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</si>
  <si>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</si>
  <si>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</si>
  <si>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</si>
  <si>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</si>
  <si>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</si>
  <si>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</si>
  <si>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</si>
  <si>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</si>
  <si>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</si>
  <si>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</si>
  <si>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</si>
  <si>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</si>
  <si>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</si>
  <si>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</si>
  <si>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</si>
  <si>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</si>
  <si>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</si>
  <si>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</si>
  <si>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</si>
  <si>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</si>
  <si>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</si>
  <si>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</si>
  <si>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</si>
  <si>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</si>
  <si>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</si>
  <si>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</si>
  <si>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</si>
  <si>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</si>
  <si>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</si>
  <si>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</si>
  <si>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</si>
  <si>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</si>
  <si>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</si>
  <si>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</si>
  <si>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</si>
  <si>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</si>
  <si>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</si>
  <si>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</si>
  <si>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</si>
  <si>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</si>
  <si>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</si>
  <si>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</si>
  <si>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</si>
  <si>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</si>
  <si>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</si>
  <si>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</si>
  <si>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</si>
  <si>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</si>
  <si>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</si>
  <si>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</si>
  <si>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</si>
  <si>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</si>
  <si>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</si>
  <si>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</si>
  <si>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</si>
  <si>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</si>
  <si>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</si>
  <si>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</si>
  <si>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</si>
  <si>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</si>
  <si>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</si>
  <si>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</si>
  <si>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</si>
  <si>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</si>
  <si>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</si>
  <si>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</si>
  <si>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</si>
  <si>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</si>
  <si>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</si>
  <si>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</si>
  <si>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</si>
  <si>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</si>
  <si>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</si>
  <si>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</si>
  <si>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</si>
  <si>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</si>
  <si>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</si>
  <si>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</si>
  <si>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</si>
  <si>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</si>
  <si>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</si>
  <si>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</si>
  <si>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</si>
  <si>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</si>
  <si>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</si>
  <si>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</si>
  <si>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</si>
  <si>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</si>
  <si>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</si>
  <si>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</si>
  <si>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</si>
  <si>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</si>
  <si>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</si>
  <si>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</si>
  <si>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</si>
  <si>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</si>
  <si>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</si>
  <si>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</si>
  <si>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</si>
  <si>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</si>
  <si>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</si>
  <si>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</si>
  <si>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</si>
  <si>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</si>
  <si>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</si>
  <si>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</si>
  <si>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</si>
  <si>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</si>
  <si>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</si>
  <si>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</si>
  <si>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</si>
  <si>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</si>
  <si>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</si>
  <si>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</si>
  <si>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</si>
  <si>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</si>
  <si>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</si>
  <si>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</si>
  <si>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</si>
  <si>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</si>
  <si>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</si>
  <si>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</si>
  <si>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</si>
  <si>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</si>
  <si>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</si>
  <si>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</si>
  <si>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</si>
  <si>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</si>
  <si>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</si>
  <si>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</si>
  <si>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</si>
  <si>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</si>
  <si>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</si>
  <si>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</si>
  <si>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</si>
  <si>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</si>
  <si>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</si>
  <si>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</si>
  <si>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</si>
  <si>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</si>
  <si>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</si>
  <si>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</si>
  <si>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</si>
  <si>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</si>
  <si>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</si>
  <si>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</si>
  <si>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</si>
  <si>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</si>
  <si>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</si>
  <si>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</si>
  <si>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</si>
  <si>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</si>
  <si>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</si>
  <si>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</si>
  <si>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</si>
  <si>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</si>
  <si>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</si>
  <si>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</si>
  <si>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</si>
  <si>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</si>
  <si>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</si>
  <si>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</si>
  <si>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</si>
  <si>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</si>
  <si>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</si>
  <si>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</si>
  <si>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</si>
  <si>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</si>
  <si>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</si>
  <si>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</si>
  <si>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</si>
  <si>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</si>
  <si>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</si>
  <si>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</si>
  <si>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</si>
  <si>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</si>
  <si>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</si>
  <si>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</si>
  <si>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</si>
  <si>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</si>
  <si>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</si>
  <si>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</si>
  <si>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</si>
  <si>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</si>
  <si>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</si>
  <si>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</si>
  <si>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</si>
  <si>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</si>
  <si>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</si>
  <si>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</si>
  <si>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</si>
  <si>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</si>
  <si>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</si>
  <si>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</si>
  <si>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</si>
  <si>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</si>
  <si>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</si>
  <si>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</si>
  <si>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</si>
  <si>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</si>
  <si>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</si>
  <si>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</si>
  <si>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</si>
  <si>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</si>
  <si>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</si>
  <si>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</si>
  <si>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</si>
  <si>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</si>
  <si>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</si>
  <si>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</si>
  <si>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</si>
  <si>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</si>
  <si>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</si>
  <si>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</si>
  <si>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</si>
  <si>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</si>
  <si>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</si>
  <si>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</si>
  <si>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</si>
  <si>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</si>
  <si>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</si>
  <si>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</si>
  <si>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</si>
  <si>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</si>
  <si>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</si>
  <si>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</si>
  <si>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</si>
  <si>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</si>
  <si>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</si>
  <si>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</si>
  <si>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</si>
  <si>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</si>
  <si>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</si>
  <si>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</si>
  <si>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</si>
  <si>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</si>
  <si>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</si>
  <si>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</si>
  <si>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</si>
  <si>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</si>
  <si>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</si>
  <si>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</si>
  <si>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</si>
  <si>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</si>
  <si>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</si>
  <si>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</si>
  <si>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</si>
  <si>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</si>
  <si>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</si>
  <si>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</si>
  <si>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</si>
  <si>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</si>
  <si>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</si>
  <si>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</si>
  <si>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</si>
  <si>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</si>
  <si>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</si>
  <si>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</si>
  <si>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</si>
  <si>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</si>
  <si>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</si>
  <si>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</si>
  <si>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</si>
  <si>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</si>
  <si>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</si>
  <si>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</si>
  <si>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</si>
  <si>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</si>
  <si>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</si>
  <si>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</si>
  <si>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</si>
  <si>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</si>
  <si>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</si>
  <si>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</si>
  <si>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</si>
  <si>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</si>
  <si>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</si>
  <si>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</si>
  <si>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</si>
  <si>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</si>
  <si>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</si>
  <si>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</si>
  <si>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</si>
  <si>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</si>
  <si>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</si>
  <si>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</si>
  <si>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</si>
  <si>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</si>
  <si>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</si>
  <si>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</si>
  <si>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</si>
  <si>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</si>
  <si>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</si>
  <si>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</si>
  <si>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</si>
  <si>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</si>
  <si>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</si>
  <si>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</si>
  <si>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</si>
  <si>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</si>
  <si>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</si>
  <si>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</si>
  <si>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</si>
  <si>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</si>
  <si>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</si>
  <si>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</si>
  <si>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</si>
  <si>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</si>
  <si>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</si>
  <si>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</si>
  <si>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</si>
  <si>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</si>
  <si>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</si>
  <si>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</si>
  <si>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</si>
  <si>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</si>
  <si>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</si>
  <si>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</si>
  <si>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</si>
  <si>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</si>
  <si>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</si>
  <si>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</si>
  <si>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</si>
  <si>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</si>
  <si>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</si>
  <si>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</si>
  <si>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</si>
  <si>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</si>
  <si>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</si>
  <si>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</si>
  <si>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</si>
  <si>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</si>
  <si>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</si>
  <si>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</si>
  <si>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</si>
  <si>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</si>
  <si>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</si>
  <si>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</si>
  <si>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</si>
  <si>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</si>
  <si>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</si>
  <si>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</si>
  <si>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</si>
  <si>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</si>
  <si>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</si>
  <si>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</si>
  <si>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</si>
  <si>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</si>
  <si>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</si>
  <si>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</si>
  <si>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</si>
  <si>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</si>
  <si>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</si>
  <si>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</si>
  <si>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</si>
  <si>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</si>
  <si>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</si>
  <si>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</si>
  <si>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</si>
  <si>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</si>
  <si>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</si>
  <si>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</si>
  <si>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</si>
  <si>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</si>
  <si>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</si>
  <si>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</si>
  <si>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</si>
  <si>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</si>
  <si>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</si>
  <si>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</si>
  <si>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</si>
  <si>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</si>
  <si>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</si>
  <si>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</si>
  <si>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</si>
  <si>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</si>
  <si>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</si>
  <si>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</si>
  <si>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</si>
  <si>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</si>
  <si>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</si>
  <si>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</si>
  <si>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</si>
  <si>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</si>
  <si>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</si>
  <si>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</si>
  <si>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</si>
  <si>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</si>
  <si>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</si>
  <si>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</si>
  <si>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</si>
  <si>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</si>
  <si>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</si>
  <si>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</si>
  <si>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</si>
  <si>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</si>
  <si>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</si>
  <si>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</si>
  <si>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</si>
  <si>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</si>
  <si>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</si>
  <si>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</si>
  <si>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</si>
  <si>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</si>
  <si>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</si>
  <si>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</si>
  <si>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</si>
  <si>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</si>
  <si>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</si>
  <si>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</si>
  <si>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</si>
  <si>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</si>
  <si>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</si>
  <si>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</si>
  <si>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</si>
  <si>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</si>
  <si>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</si>
  <si>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</si>
  <si>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</si>
  <si>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</si>
  <si>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</si>
  <si>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</si>
  <si>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</si>
  <si>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</si>
  <si>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</si>
  <si>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</si>
  <si>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</si>
  <si>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</si>
  <si>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</si>
  <si>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</si>
  <si>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</si>
  <si>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</si>
  <si>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</si>
  <si>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</si>
  <si>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</si>
  <si>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</si>
  <si>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</si>
  <si>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</si>
  <si>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</si>
  <si>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</si>
  <si>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</si>
  <si>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</si>
  <si>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</si>
  <si>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</si>
  <si>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</si>
  <si>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</si>
  <si>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</si>
  <si>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</si>
  <si>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</si>
  <si>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</si>
  <si>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</si>
  <si>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</si>
  <si>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</si>
  <si>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</si>
  <si>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</si>
  <si>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</si>
  <si>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</si>
  <si>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</si>
  <si>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</si>
  <si>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</si>
  <si>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</si>
  <si>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</si>
  <si>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</si>
  <si>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</si>
  <si>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</si>
  <si>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</si>
  <si>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</si>
  <si>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</si>
  <si>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</si>
  <si>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</si>
  <si>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</si>
  <si>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</si>
  <si>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</si>
  <si>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</si>
  <si>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</si>
  <si>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</si>
  <si>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</si>
  <si>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</si>
  <si>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</si>
  <si>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</si>
  <si>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</si>
  <si>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</si>
  <si>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</si>
  <si>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</si>
  <si>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</si>
  <si>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</si>
  <si>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</si>
  <si>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</si>
  <si>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</si>
  <si>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</si>
  <si>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</si>
  <si>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</si>
  <si>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</si>
  <si>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</si>
  <si>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</si>
  <si>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</si>
  <si>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</si>
  <si>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</si>
  <si>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</si>
  <si>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</si>
  <si>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</si>
  <si>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</si>
  <si>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</si>
  <si>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</si>
  <si>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</si>
  <si>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</si>
  <si>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</si>
  <si>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</si>
  <si>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</si>
  <si>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</si>
  <si>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</si>
  <si>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</si>
  <si>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</si>
  <si>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</si>
  <si>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</si>
  <si>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</si>
  <si>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</si>
  <si>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</si>
  <si>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</si>
  <si>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</si>
  <si>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</si>
  <si>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</si>
  <si>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</si>
  <si>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</si>
  <si>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</si>
  <si>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</si>
  <si>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</si>
  <si>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</si>
  <si>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</si>
  <si>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</si>
  <si>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</si>
  <si>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</si>
  <si>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</si>
  <si>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</si>
  <si>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</si>
  <si>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</si>
  <si>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</si>
  <si>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</si>
  <si>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</si>
  <si>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</si>
  <si>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</si>
  <si>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</si>
  <si>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</si>
  <si>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</si>
  <si>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</si>
  <si>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</si>
  <si>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</si>
  <si>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</si>
  <si>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</si>
  <si>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</si>
  <si>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</si>
  <si>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</si>
  <si>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</si>
  <si>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</si>
  <si>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</si>
  <si>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</si>
  <si>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</si>
  <si>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</si>
  <si>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</si>
  <si>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</si>
  <si>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</si>
  <si>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</si>
  <si>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</si>
  <si>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</si>
  <si>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</si>
  <si>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</si>
  <si>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</si>
  <si>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</si>
  <si>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</si>
  <si>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</si>
  <si>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</si>
  <si>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</si>
  <si>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</si>
  <si>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</si>
  <si>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</si>
  <si>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</si>
  <si>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</si>
  <si>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</si>
  <si>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</si>
  <si>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</si>
  <si>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</si>
  <si>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</si>
  <si>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</si>
  <si>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</si>
  <si>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</si>
  <si>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</si>
  <si>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</si>
  <si>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</si>
  <si>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</si>
  <si>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</si>
  <si>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</si>
  <si>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</si>
  <si>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</si>
  <si>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</si>
  <si>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</si>
  <si>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</si>
  <si>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</si>
  <si>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</si>
  <si>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</si>
  <si>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</si>
  <si>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</si>
  <si>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</si>
  <si>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</si>
  <si>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</si>
  <si>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</si>
  <si>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</si>
  <si>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</si>
  <si>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</si>
  <si>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</si>
  <si>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</si>
  <si>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</si>
  <si>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</si>
  <si>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</si>
  <si>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</si>
  <si>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</si>
  <si>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</si>
  <si>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</si>
  <si>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</si>
  <si>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</si>
  <si>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</si>
  <si>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</si>
  <si>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</si>
  <si>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</si>
  <si>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</si>
  <si>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</si>
  <si>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</si>
  <si>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</si>
  <si>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</si>
  <si>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</si>
  <si>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</si>
  <si>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</si>
  <si>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</si>
  <si>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</si>
  <si>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</si>
  <si>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</si>
  <si>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</si>
  <si>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</si>
  <si>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</si>
  <si>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</si>
  <si>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</si>
  <si>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</si>
  <si>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</si>
  <si>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</si>
  <si>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</si>
  <si>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</si>
  <si>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</si>
  <si>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</si>
  <si>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</si>
  <si>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</si>
  <si>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</si>
  <si>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</si>
  <si>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</si>
  <si>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</si>
  <si>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</si>
  <si>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</si>
  <si>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</si>
  <si>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</si>
  <si>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</si>
  <si>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</si>
  <si>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</si>
  <si>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</si>
  <si>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</si>
  <si>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</si>
  <si>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</si>
  <si>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</si>
  <si>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</si>
  <si>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</si>
  <si>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</si>
  <si>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</si>
  <si>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</si>
  <si>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</si>
  <si>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</si>
  <si>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</si>
  <si>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</si>
  <si>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</si>
  <si>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</si>
  <si>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</si>
  <si>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</si>
  <si>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</si>
  <si>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</si>
  <si>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</si>
  <si>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</si>
  <si>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</si>
  <si>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</si>
  <si>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</si>
  <si>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</si>
  <si>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</si>
  <si>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</si>
  <si>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</si>
  <si>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</si>
  <si>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</si>
  <si>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</si>
  <si>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</si>
  <si>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</si>
  <si>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</si>
  <si>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</si>
  <si>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</si>
  <si>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</si>
  <si>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</si>
  <si>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</si>
  <si>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</si>
  <si>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</si>
  <si>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</si>
  <si>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</si>
  <si>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</si>
  <si>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</si>
  <si>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</si>
  <si>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</si>
  <si>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</si>
  <si>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</si>
  <si>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</si>
  <si>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</si>
  <si>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</si>
  <si>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</si>
  <si>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</si>
  <si>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</si>
  <si>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</si>
  <si>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</si>
  <si>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</si>
  <si>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</si>
  <si>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</si>
  <si>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</si>
  <si>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</si>
  <si>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</si>
  <si>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</si>
  <si>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</si>
  <si>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</si>
  <si>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</si>
  <si>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</si>
  <si>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</si>
  <si>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</si>
  <si>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</si>
  <si>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</si>
  <si>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</si>
  <si>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</si>
  <si>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</si>
  <si>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</si>
  <si>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</si>
  <si>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</si>
  <si>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</si>
  <si>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</si>
  <si>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</si>
  <si>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</si>
  <si>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</si>
  <si>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</si>
  <si>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</si>
  <si>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</si>
  <si>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</si>
  <si>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</si>
  <si>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</si>
  <si>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</si>
  <si>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</si>
  <si>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</si>
  <si>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</si>
  <si>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</si>
  <si>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</si>
  <si>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</si>
  <si>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</si>
  <si>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</si>
  <si>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</si>
  <si>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</si>
  <si>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</si>
  <si>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</si>
  <si>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</si>
  <si>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</si>
  <si>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</si>
  <si>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</si>
  <si>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</si>
  <si>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</si>
  <si>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</si>
  <si>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</si>
  <si>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</si>
  <si>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</si>
  <si>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</si>
  <si>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</si>
  <si>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</si>
  <si>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</si>
  <si>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</si>
  <si>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</si>
  <si>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</si>
  <si>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</si>
  <si>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</si>
  <si>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</si>
  <si>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</si>
  <si>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</si>
  <si>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</si>
  <si>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</si>
  <si>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</si>
  <si>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</si>
  <si>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</si>
  <si>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</si>
  <si>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</si>
  <si>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</si>
  <si>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</si>
  <si>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</si>
  <si>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</si>
  <si>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</si>
  <si>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</si>
  <si>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</si>
  <si>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</si>
  <si>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</si>
  <si>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</si>
  <si>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</si>
  <si>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</si>
  <si>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</si>
  <si>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</si>
  <si>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</si>
  <si>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</si>
  <si>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</si>
  <si>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</si>
  <si>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</si>
  <si>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</si>
  <si>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</si>
  <si>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</si>
  <si>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</si>
  <si>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</si>
  <si>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</si>
  <si>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</si>
  <si>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</si>
  <si>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</si>
  <si>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</si>
  <si>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</si>
  <si>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</si>
  <si>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</si>
  <si>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</si>
  <si>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</si>
  <si>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</si>
  <si>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</si>
  <si>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</si>
  <si>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</si>
  <si>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</si>
  <si>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</si>
  <si>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</si>
  <si>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</si>
  <si>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</si>
  <si>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</si>
  <si>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</si>
  <si>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</si>
  <si>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</si>
  <si>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</si>
  <si>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</si>
  <si>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</si>
  <si>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</si>
  <si>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</si>
  <si>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</si>
  <si>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</si>
  <si>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</si>
  <si>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</si>
  <si>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</si>
  <si>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</si>
  <si>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</si>
  <si>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</si>
  <si>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</si>
  <si>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</si>
  <si>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</si>
  <si>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</si>
  <si>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</si>
  <si>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</si>
  <si>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</si>
  <si>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</si>
  <si>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</si>
  <si>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</si>
  <si>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</si>
  <si>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</si>
  <si>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</si>
  <si>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</si>
  <si>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</si>
  <si>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</si>
  <si>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</si>
  <si>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</si>
  <si>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</si>
  <si>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</si>
  <si>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</si>
  <si>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</si>
  <si>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</si>
  <si>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</si>
  <si>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</si>
  <si>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</si>
  <si>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</si>
  <si>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</si>
  <si>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</si>
  <si>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</si>
  <si>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</si>
  <si>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</si>
  <si>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</si>
  <si>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</si>
  <si>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</si>
  <si>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</si>
  <si>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</si>
  <si>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</si>
  <si>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</si>
  <si>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</si>
  <si>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</si>
  <si>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</si>
  <si>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</si>
  <si>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</si>
  <si>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</si>
  <si>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</si>
  <si>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</si>
  <si>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</si>
  <si>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</si>
  <si>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</si>
  <si>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</si>
  <si>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</si>
  <si>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</si>
  <si>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</si>
  <si>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</si>
  <si>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</si>
  <si>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</si>
  <si>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</si>
  <si>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</si>
  <si>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</si>
  <si>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</si>
  <si>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</si>
  <si>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</si>
  <si>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</si>
  <si>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</si>
  <si>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</si>
  <si>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</si>
  <si>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</si>
  <si>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</si>
  <si>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</si>
  <si>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</si>
  <si>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</si>
  <si>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</si>
  <si>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</si>
  <si>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</si>
  <si>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</si>
  <si>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</si>
  <si>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</si>
  <si>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</si>
  <si>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</si>
  <si>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</si>
  <si>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</si>
  <si>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</si>
  <si>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</si>
  <si>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</si>
  <si>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</si>
  <si>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</si>
  <si>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</si>
  <si>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</si>
  <si>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</si>
  <si>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</si>
  <si>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</si>
  <si>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</si>
  <si>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</si>
  <si>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</si>
  <si>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</si>
  <si>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</si>
  <si>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</si>
  <si>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</si>
  <si>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</si>
  <si>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</si>
  <si>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</si>
  <si>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</si>
  <si>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</si>
  <si>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</si>
  <si>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</si>
  <si>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</si>
  <si>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</si>
  <si>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</si>
  <si>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</si>
  <si>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</si>
  <si>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</si>
  <si>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</si>
  <si>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</si>
  <si>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</si>
  <si>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</si>
  <si>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</si>
  <si>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</si>
  <si>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</si>
  <si>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</si>
  <si>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</si>
  <si>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</si>
  <si>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</si>
  <si>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</si>
  <si>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</si>
  <si>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</si>
  <si>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</si>
  <si>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</si>
  <si>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</si>
  <si>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</si>
  <si>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</si>
  <si>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</si>
  <si>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</si>
  <si>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</si>
  <si>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</si>
  <si>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</si>
  <si>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</si>
  <si>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</si>
  <si>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</si>
  <si>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</si>
  <si>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</si>
  <si>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</si>
  <si>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</si>
  <si>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</si>
  <si>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</si>
  <si>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</si>
  <si>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</si>
  <si>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</si>
  <si>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</si>
  <si>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</si>
  <si>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</si>
  <si>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</si>
  <si>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</si>
  <si>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</si>
  <si>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</si>
  <si>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</si>
  <si>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</si>
  <si>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</si>
  <si>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</si>
  <si>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</si>
  <si>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</si>
  <si>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</si>
  <si>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</si>
  <si>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</si>
  <si>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</si>
  <si>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</si>
  <si>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</si>
  <si>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</si>
  <si>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</si>
  <si>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</si>
  <si>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</si>
  <si>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</si>
  <si>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</si>
  <si>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</si>
  <si>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</si>
  <si>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</si>
  <si>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</si>
  <si>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</si>
  <si>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</si>
  <si>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</si>
  <si>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</si>
  <si>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</si>
  <si>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</si>
  <si>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</si>
  <si>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</si>
  <si>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</si>
  <si>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</si>
  <si>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</si>
  <si>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</si>
  <si>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</si>
  <si>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</si>
  <si>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</si>
  <si>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</si>
  <si>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</si>
  <si>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</si>
  <si>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</si>
  <si>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</si>
  <si>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</si>
  <si>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</si>
  <si>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</si>
  <si>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</si>
  <si>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</si>
  <si>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</si>
  <si>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</si>
  <si>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</si>
  <si>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</si>
  <si>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</si>
  <si>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</si>
  <si>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</si>
  <si>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</si>
  <si>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</si>
  <si>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</si>
  <si>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</si>
  <si>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</si>
  <si>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</si>
  <si>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</si>
  <si>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</si>
  <si>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</si>
  <si>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</si>
  <si>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</si>
  <si>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</si>
  <si>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</si>
  <si>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</si>
  <si>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</si>
  <si>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</si>
  <si>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</si>
  <si>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</si>
  <si>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</si>
  <si>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</si>
  <si>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</si>
  <si>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</si>
  <si>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</si>
  <si>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</si>
  <si>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</si>
  <si>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</si>
  <si>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</si>
  <si>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</si>
  <si>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</si>
  <si>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</si>
  <si>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</si>
  <si>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</si>
  <si>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</si>
  <si>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</si>
  <si>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</si>
  <si>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</si>
  <si>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</si>
  <si>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</si>
  <si>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</si>
  <si>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</si>
  <si>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</si>
  <si>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</si>
  <si>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</si>
  <si>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</si>
  <si>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</si>
  <si>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</si>
  <si>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</si>
  <si>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</si>
  <si>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</si>
  <si>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</si>
  <si>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</si>
  <si>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</si>
  <si>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</si>
  <si>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</si>
  <si>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</si>
  <si>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</si>
  <si>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</si>
  <si>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</si>
  <si>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</si>
  <si>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</si>
  <si>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</si>
  <si>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</si>
  <si>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</si>
  <si>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</si>
  <si>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</si>
  <si>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</si>
  <si>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</si>
  <si>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</si>
  <si>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</si>
  <si>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</si>
  <si>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</si>
  <si>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</si>
  <si>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</si>
  <si>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</si>
  <si>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</si>
  <si>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</si>
  <si>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</si>
  <si>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</si>
  <si>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</si>
  <si>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</si>
  <si>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</si>
  <si>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</si>
  <si>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</si>
  <si>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</si>
  <si>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</si>
  <si>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</si>
  <si>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</si>
  <si>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</si>
  <si>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</si>
  <si>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</si>
  <si>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</si>
  <si>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</si>
  <si>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</si>
  <si>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</si>
  <si>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</si>
  <si>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</si>
  <si>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</si>
  <si>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</si>
  <si>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</si>
  <si>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</si>
  <si>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</si>
  <si>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</si>
  <si>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</si>
  <si>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</si>
  <si>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</si>
  <si>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</si>
  <si>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</si>
  <si>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</si>
  <si>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</si>
  <si>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</si>
  <si>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</si>
  <si>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</si>
  <si>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</si>
  <si>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</si>
  <si>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</si>
  <si>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</si>
  <si>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</si>
  <si>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</si>
  <si>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</si>
  <si>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</si>
  <si>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</si>
  <si>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</si>
  <si>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</si>
  <si>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</si>
  <si>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</si>
  <si>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</si>
  <si>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</si>
  <si>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</si>
  <si>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</si>
  <si>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</si>
  <si>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</si>
  <si>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</si>
  <si>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</si>
  <si>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</si>
  <si>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</si>
  <si>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</si>
  <si>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</si>
  <si>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</si>
  <si>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</si>
  <si>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</si>
  <si>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</si>
  <si>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</si>
  <si>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</si>
  <si>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</si>
  <si>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</si>
  <si>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</si>
  <si>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</si>
  <si>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</si>
  <si>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</si>
  <si>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</si>
  <si>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</si>
  <si>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</si>
  <si>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</si>
  <si>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</si>
  <si>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</si>
  <si>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</si>
  <si>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</si>
  <si>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</si>
  <si>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</si>
  <si>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</si>
  <si>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</si>
  <si>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</si>
  <si>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</si>
  <si>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</si>
  <si>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</si>
  <si>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</si>
  <si>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</si>
  <si>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</si>
  <si>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</si>
  <si>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</si>
  <si>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</si>
  <si>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</si>
  <si>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</si>
  <si>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</si>
  <si>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</si>
  <si>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</si>
  <si>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</si>
  <si>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</si>
  <si>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</si>
  <si>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</si>
  <si>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</si>
  <si>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</si>
  <si>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</si>
  <si>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</si>
  <si>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</si>
  <si>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</si>
  <si>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</si>
  <si>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</si>
  <si>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</si>
  <si>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</si>
  <si>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</si>
  <si>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</si>
  <si>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</si>
  <si>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</si>
  <si>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</si>
  <si>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</si>
  <si>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</si>
  <si>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</si>
  <si>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</si>
  <si>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</si>
  <si>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</si>
  <si>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</si>
  <si>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</si>
  <si>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</si>
  <si>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</si>
  <si>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</si>
  <si>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</si>
  <si>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</si>
  <si>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</si>
  <si>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</si>
  <si>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</si>
  <si>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</si>
  <si>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</si>
  <si>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</si>
  <si>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</si>
  <si>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</si>
  <si>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</si>
  <si>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</si>
  <si>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</si>
  <si>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</si>
  <si>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</si>
  <si>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</si>
  <si>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</si>
  <si>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</si>
  <si>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</si>
  <si>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</si>
  <si>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</si>
  <si>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</si>
  <si>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</si>
  <si>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</si>
  <si>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</si>
  <si>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</si>
  <si>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</si>
  <si>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</si>
  <si>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</si>
  <si>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</si>
  <si>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</si>
  <si>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</si>
  <si>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</si>
  <si>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</si>
  <si>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</si>
  <si>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</si>
  <si>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</si>
  <si>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</si>
  <si>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</si>
  <si>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</si>
  <si>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</si>
  <si>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</si>
  <si>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</si>
  <si>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</si>
  <si>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</si>
  <si>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</si>
  <si>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</si>
  <si>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</si>
  <si>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</si>
  <si>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</si>
  <si>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</si>
  <si>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</si>
  <si>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</si>
  <si>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</si>
  <si>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</si>
  <si>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</si>
  <si>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</si>
  <si>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</si>
  <si>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</si>
  <si>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</si>
  <si>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</si>
  <si>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</si>
  <si>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</si>
  <si>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</si>
  <si>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</si>
  <si>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</si>
  <si>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</si>
  <si>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</si>
  <si>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</si>
  <si>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</si>
  <si>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</si>
  <si>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</si>
  <si>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</si>
  <si>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</si>
  <si>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</si>
  <si>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</si>
  <si>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</si>
  <si>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</si>
  <si>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</si>
  <si>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</si>
  <si>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</si>
  <si>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</si>
  <si>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</si>
  <si>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</si>
  <si>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</si>
  <si>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</si>
  <si>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</si>
  <si>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</si>
  <si>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</si>
  <si>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</si>
  <si>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</si>
  <si>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</si>
  <si>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</si>
  <si>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</si>
  <si>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</si>
  <si>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</si>
  <si>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</si>
  <si>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</si>
  <si>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</si>
  <si>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</si>
  <si>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</si>
  <si>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</si>
  <si>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</si>
  <si>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</si>
  <si>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</si>
  <si>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</si>
  <si>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</si>
  <si>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</si>
  <si>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</si>
  <si>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</si>
  <si>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</si>
  <si>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</si>
  <si>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</si>
  <si>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</si>
  <si>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</si>
  <si>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</si>
  <si>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</si>
  <si>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</si>
  <si>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</si>
  <si>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</si>
  <si>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</si>
  <si>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</si>
  <si>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</si>
  <si>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</si>
  <si>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</si>
  <si>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</si>
  <si>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</si>
  <si>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</si>
  <si>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</si>
  <si>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</si>
  <si>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</si>
  <si>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</si>
  <si>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</si>
  <si>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</si>
  <si>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</si>
  <si>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</si>
  <si>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</si>
  <si>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</si>
  <si>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</si>
  <si>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</si>
  <si>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</si>
  <si>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</si>
  <si>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</si>
  <si>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</si>
  <si>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</si>
  <si>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</si>
  <si>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</si>
  <si>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</si>
  <si>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</si>
  <si>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</si>
  <si>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</si>
  <si>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</si>
  <si>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</si>
  <si>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</si>
  <si>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</si>
  <si>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</si>
  <si>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</si>
  <si>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</si>
  <si>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</si>
  <si>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</si>
  <si>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</si>
  <si>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</si>
  <si>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</si>
  <si>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</si>
  <si>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</si>
  <si>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</si>
  <si>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</si>
  <si>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</si>
  <si>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</si>
  <si>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</si>
  <si>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</si>
  <si>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</si>
  <si>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</si>
  <si>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</si>
  <si>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</si>
  <si>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</si>
  <si>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</si>
  <si>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</si>
  <si>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</si>
  <si>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</si>
  <si>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</si>
  <si>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</si>
  <si>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</si>
  <si>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</si>
  <si>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</si>
  <si>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</si>
  <si>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</si>
  <si>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</si>
  <si>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</si>
  <si>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</si>
  <si>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</si>
  <si>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</si>
  <si>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</si>
  <si>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</si>
  <si>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</si>
  <si>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</si>
  <si>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</si>
  <si>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</si>
  <si>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</si>
  <si>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</si>
  <si>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</si>
  <si>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</si>
  <si>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</si>
  <si>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</si>
  <si>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</si>
  <si>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</si>
  <si>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</si>
  <si>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</si>
  <si>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</si>
  <si>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</si>
  <si>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</si>
  <si>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</si>
  <si>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</si>
  <si>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</si>
  <si>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</si>
  <si>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</si>
  <si>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</si>
  <si>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</si>
  <si>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</si>
  <si>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</si>
  <si>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</si>
  <si>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</si>
  <si>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</si>
  <si>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</si>
  <si>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</si>
  <si>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</si>
  <si>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</si>
  <si>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</si>
  <si>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</si>
  <si>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</si>
  <si>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</si>
  <si>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</si>
  <si>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</si>
  <si>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</si>
  <si>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</si>
  <si>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</si>
  <si>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</si>
  <si>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</si>
  <si>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</si>
  <si>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</si>
  <si>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</si>
  <si>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</si>
  <si>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</si>
  <si>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</si>
  <si>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</si>
  <si>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</si>
  <si>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</si>
  <si>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</si>
  <si>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</si>
  <si>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</si>
  <si>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</si>
  <si>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</si>
  <si>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</si>
  <si>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</si>
  <si>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</si>
  <si>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</si>
  <si>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</si>
  <si>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</si>
  <si>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</si>
  <si>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</si>
  <si>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</si>
  <si>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</si>
  <si>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</si>
  <si>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</si>
  <si>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</si>
  <si>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</si>
  <si>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</si>
  <si>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</si>
  <si>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</si>
  <si>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</si>
  <si>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</si>
  <si>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</si>
  <si>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</si>
  <si>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</si>
  <si>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</si>
  <si>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</si>
  <si>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</si>
  <si>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</si>
  <si>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</si>
  <si>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</si>
  <si>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</si>
  <si>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</si>
  <si>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</si>
  <si>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</si>
  <si>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</si>
  <si>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</si>
  <si>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</si>
  <si>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</si>
  <si>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</si>
  <si>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</si>
  <si>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</si>
  <si>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</si>
  <si>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</si>
  <si>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</si>
  <si>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</si>
  <si>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</si>
  <si>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</si>
  <si>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</si>
  <si>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</si>
  <si>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</si>
  <si>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</si>
  <si>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</si>
  <si>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</si>
  <si>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</si>
  <si>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</si>
  <si>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</si>
  <si>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</si>
  <si>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</si>
  <si>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</si>
  <si>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</si>
  <si>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</si>
  <si>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</si>
  <si>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</si>
  <si>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</si>
  <si>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</si>
  <si>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</si>
  <si>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</si>
  <si>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</si>
  <si>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</si>
  <si>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</si>
  <si>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</si>
  <si>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</si>
  <si>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</si>
  <si>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</si>
  <si>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</si>
  <si>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</si>
  <si>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</si>
  <si>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</si>
  <si>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</si>
  <si>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</si>
  <si>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</si>
  <si>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</si>
  <si>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</si>
  <si>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</si>
  <si>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</si>
  <si>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</si>
  <si>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</si>
  <si>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</si>
  <si>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</si>
  <si>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</si>
  <si>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</si>
  <si>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</si>
  <si>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</si>
  <si>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</si>
  <si>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</si>
  <si>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</si>
  <si>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</si>
  <si>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</si>
  <si>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</si>
  <si>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</si>
  <si>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</si>
  <si>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</si>
  <si>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</si>
  <si>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</si>
  <si>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</si>
  <si>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</si>
  <si>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</si>
  <si>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</si>
  <si>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</si>
  <si>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</si>
  <si>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</si>
  <si>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</si>
  <si>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</si>
  <si>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</si>
  <si>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</si>
  <si>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</si>
  <si>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</si>
  <si>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</si>
  <si>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</si>
  <si>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</si>
  <si>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</si>
  <si>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</si>
  <si>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</si>
  <si>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</si>
  <si>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</si>
  <si>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</si>
  <si>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</si>
  <si>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</si>
  <si>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</si>
  <si>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</si>
  <si>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</si>
  <si>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</si>
  <si>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</si>
  <si>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</si>
  <si>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</si>
  <si>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</si>
  <si>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</si>
  <si>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</si>
  <si>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</si>
  <si>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</si>
  <si>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</si>
  <si>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</si>
  <si>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</si>
  <si>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</si>
  <si>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</si>
  <si>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</si>
  <si>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</si>
  <si>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</si>
  <si>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</si>
  <si>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</si>
  <si>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</si>
  <si>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</si>
  <si>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</si>
  <si>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</si>
  <si>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</si>
  <si>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</si>
  <si>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</si>
  <si>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</si>
  <si>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</si>
  <si>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</si>
  <si>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</si>
  <si>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</si>
  <si>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</si>
  <si>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</si>
  <si>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</si>
  <si>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</si>
  <si>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</si>
  <si>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</si>
  <si>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</si>
  <si>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</si>
  <si>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</si>
  <si>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</si>
  <si>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</si>
  <si>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</si>
  <si>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</si>
  <si>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</si>
  <si>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</si>
  <si>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</si>
  <si>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</si>
  <si>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</si>
  <si>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</si>
  <si>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</si>
  <si>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</si>
  <si>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</si>
  <si>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</si>
  <si>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</si>
  <si>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</si>
  <si>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</si>
  <si>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</si>
  <si>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</si>
  <si>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</si>
  <si>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</si>
  <si>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</si>
  <si>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</si>
  <si>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</si>
  <si>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</si>
  <si>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</si>
  <si>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</si>
  <si>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</si>
  <si>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</si>
  <si>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</si>
  <si>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</si>
  <si>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</si>
  <si>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</si>
  <si>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</si>
  <si>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</si>
  <si>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</si>
  <si>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</si>
  <si>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</si>
  <si>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</si>
  <si>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</si>
  <si>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</si>
  <si>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</si>
  <si>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</si>
  <si>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</si>
  <si>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</si>
  <si>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</si>
  <si>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</si>
  <si>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</si>
  <si>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</si>
  <si>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</si>
  <si>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</si>
  <si>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</si>
  <si>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</si>
  <si>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</si>
  <si>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</si>
  <si>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</si>
  <si>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</si>
  <si>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</si>
  <si>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</si>
  <si>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</si>
  <si>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</si>
  <si>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</si>
  <si>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</si>
  <si>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</si>
  <si>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</si>
  <si>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</si>
  <si>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</si>
  <si>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</si>
  <si>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</si>
  <si>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</si>
  <si>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</si>
  <si>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</si>
  <si>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</si>
  <si>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</si>
  <si>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</si>
  <si>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</si>
  <si>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</si>
  <si>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</si>
  <si>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</si>
  <si>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</si>
  <si>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</si>
  <si>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</si>
  <si>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</si>
  <si>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</si>
  <si>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</si>
  <si>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</si>
  <si>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</si>
  <si>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</si>
  <si>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</si>
  <si>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</si>
  <si>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</si>
  <si>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</si>
  <si>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</si>
  <si>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</si>
  <si>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</si>
  <si>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</si>
  <si>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</si>
  <si>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</si>
  <si>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</si>
  <si>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</si>
  <si>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</si>
  <si>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</si>
  <si>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</si>
  <si>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</si>
  <si>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</si>
  <si>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</si>
  <si>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</si>
  <si>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</si>
  <si>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</si>
  <si>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</si>
  <si>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</si>
  <si>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</si>
  <si>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</si>
  <si>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</si>
  <si>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</si>
  <si>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</si>
  <si>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</si>
  <si>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</si>
  <si>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</si>
  <si>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</si>
  <si>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</si>
  <si>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</si>
  <si>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</si>
  <si>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</si>
  <si>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</si>
  <si>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</si>
  <si>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</si>
  <si>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</si>
  <si>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</si>
  <si>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</si>
  <si>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</si>
  <si>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</si>
  <si>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</si>
  <si>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</si>
  <si>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</si>
  <si>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</si>
  <si>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</si>
  <si>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</si>
  <si>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</si>
  <si>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</si>
  <si>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</si>
  <si>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</si>
  <si>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</si>
  <si>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</si>
  <si>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</si>
  <si>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</si>
  <si>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</si>
  <si>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</si>
  <si>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</si>
  <si>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</si>
  <si>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</si>
  <si>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</si>
  <si>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</si>
  <si>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</si>
  <si>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</si>
  <si>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</si>
  <si>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</si>
  <si>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</si>
  <si>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</si>
  <si>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</si>
  <si>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</si>
  <si>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</si>
  <si>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</si>
  <si>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</si>
  <si>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</si>
  <si>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</si>
  <si>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</si>
  <si>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</si>
  <si>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</si>
  <si>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</si>
  <si>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</si>
  <si>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</si>
  <si>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</si>
  <si>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</si>
  <si>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</si>
  <si>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</si>
  <si>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</si>
  <si>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</si>
  <si>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</si>
  <si>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</si>
  <si>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</si>
  <si>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</si>
  <si>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</si>
  <si>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</si>
  <si>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</si>
  <si>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</si>
  <si>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</si>
  <si>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</si>
  <si>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</si>
  <si>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</si>
  <si>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</si>
  <si>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</si>
  <si>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</si>
  <si>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</si>
  <si>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</si>
  <si>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</si>
  <si>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</si>
  <si>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</si>
  <si>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</si>
  <si>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</si>
  <si>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</si>
  <si>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</si>
  <si>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</si>
  <si>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</si>
  <si>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</si>
  <si>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</si>
  <si>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</si>
  <si>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</si>
  <si>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</si>
  <si>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</si>
  <si>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</si>
  <si>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</si>
  <si>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</si>
  <si>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</si>
  <si>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</si>
  <si>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</si>
  <si>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</si>
  <si>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</si>
  <si>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</si>
  <si>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</si>
  <si>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</si>
  <si>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</si>
  <si>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</si>
  <si>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</si>
  <si>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</si>
  <si>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</si>
  <si>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</si>
  <si>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</si>
  <si>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</si>
  <si>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</si>
  <si>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</si>
  <si>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</si>
  <si>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</si>
  <si>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</si>
  <si>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</si>
  <si>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</si>
  <si>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</si>
  <si>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</si>
  <si>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</si>
  <si>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</si>
  <si>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</si>
  <si>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</si>
  <si>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</si>
  <si>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</si>
  <si>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</si>
  <si>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</si>
  <si>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</si>
  <si>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</si>
  <si>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</si>
  <si>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</si>
  <si>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</si>
  <si>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</si>
  <si>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</si>
  <si>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</si>
  <si>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</si>
  <si>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</si>
  <si>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</si>
  <si>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</si>
  <si>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</si>
  <si>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</si>
  <si>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</si>
  <si>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</si>
  <si>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</si>
  <si>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</si>
  <si>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</si>
  <si>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</si>
  <si>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</si>
  <si>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</si>
  <si>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</si>
  <si>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</si>
  <si>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</si>
  <si>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</si>
  <si>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</si>
  <si>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</si>
  <si>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</si>
  <si>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</si>
  <si>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</si>
  <si>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</si>
  <si>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</si>
  <si>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</si>
  <si>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</si>
  <si>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</si>
  <si>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</si>
  <si>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</si>
  <si>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</si>
  <si>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</si>
  <si>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</si>
  <si>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</si>
  <si>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</si>
  <si>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</si>
  <si>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</si>
  <si>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</si>
  <si>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</si>
  <si>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</si>
  <si>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</si>
  <si>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</si>
  <si>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</si>
  <si>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</si>
  <si>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</si>
  <si>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</si>
  <si>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</si>
  <si>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</si>
  <si>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</si>
  <si>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</si>
  <si>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</si>
  <si>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</si>
  <si>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</si>
  <si>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</si>
  <si>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</si>
  <si>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</si>
  <si>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</si>
  <si>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</si>
  <si>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</si>
  <si>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</si>
  <si>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</si>
  <si>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</si>
  <si>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</si>
  <si>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</si>
  <si>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</si>
  <si>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</si>
  <si>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</si>
  <si>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</si>
  <si>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</si>
  <si>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</si>
  <si>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</si>
  <si>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</si>
  <si>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</si>
  <si>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</si>
  <si>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</si>
  <si>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</si>
  <si>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</si>
  <si>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</si>
  <si>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</si>
  <si>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</si>
  <si>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</si>
  <si>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</si>
  <si>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</si>
  <si>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</si>
  <si>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</si>
  <si>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</si>
  <si>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</si>
  <si>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</si>
  <si>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</si>
  <si>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</si>
  <si>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</si>
  <si>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</si>
  <si>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</si>
  <si>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</si>
  <si>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</si>
  <si>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</si>
  <si>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</si>
  <si>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</si>
  <si>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</si>
  <si>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</si>
  <si>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</si>
  <si>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</si>
  <si>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</si>
  <si>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</si>
  <si>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</si>
  <si>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</si>
  <si>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</si>
  <si>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</si>
  <si>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</si>
  <si>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</si>
  <si>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</si>
  <si>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</si>
  <si>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</si>
  <si>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</si>
  <si>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</si>
  <si>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</si>
  <si>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</si>
  <si>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</si>
  <si>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</si>
  <si>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</si>
  <si>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</si>
  <si>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</si>
  <si>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</si>
  <si>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</si>
  <si>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</si>
  <si>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</si>
  <si>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</si>
  <si>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</si>
  <si>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</si>
  <si>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</si>
  <si>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</si>
  <si>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</si>
  <si>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</si>
  <si>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</si>
  <si>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</si>
  <si>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</si>
  <si>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</si>
  <si>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</si>
  <si>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</si>
  <si>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</si>
  <si>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</si>
  <si>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</si>
  <si>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</si>
  <si>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</si>
  <si>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</si>
  <si>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</si>
  <si>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</si>
  <si>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</si>
  <si>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</si>
  <si>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</si>
  <si>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</si>
  <si>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</si>
  <si>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</si>
  <si>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</si>
  <si>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</si>
  <si>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</si>
  <si>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</si>
  <si>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</si>
  <si>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</si>
  <si>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</si>
  <si>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</si>
  <si>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</si>
  <si>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</si>
  <si>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</si>
  <si>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</si>
  <si>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</si>
  <si>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</si>
  <si>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</si>
  <si>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</si>
  <si>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</si>
  <si>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</si>
  <si>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</si>
  <si>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</si>
  <si>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</si>
  <si>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</si>
  <si>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</si>
  <si>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</si>
  <si>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</si>
  <si>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</si>
  <si>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</si>
  <si>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</si>
  <si>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</si>
  <si>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</si>
  <si>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</si>
  <si>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</si>
  <si>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</si>
  <si>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</si>
  <si>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</si>
  <si>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</si>
  <si>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</si>
  <si>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</si>
  <si>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</si>
  <si>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</si>
  <si>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</si>
  <si>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</si>
  <si>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</si>
  <si>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</si>
  <si>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</si>
  <si>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</si>
  <si>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</si>
  <si>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</si>
  <si>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</si>
  <si>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</si>
  <si>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</si>
  <si>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</si>
  <si>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</si>
  <si>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</si>
  <si>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</si>
  <si>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</si>
  <si>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</si>
  <si>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</si>
  <si>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</si>
  <si>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</si>
  <si>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</si>
  <si>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</si>
  <si>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</si>
  <si>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</si>
  <si>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</si>
  <si>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</si>
  <si>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</si>
  <si>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</si>
  <si>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</si>
  <si>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</si>
  <si>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</si>
  <si>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</si>
  <si>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</si>
  <si>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</si>
  <si>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</si>
  <si>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</si>
  <si>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</si>
  <si>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</si>
  <si>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</si>
  <si>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</si>
  <si>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</si>
  <si>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</si>
  <si>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</si>
  <si>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</si>
  <si>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</si>
  <si>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</si>
  <si>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</si>
  <si>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</si>
  <si>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</si>
  <si>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</si>
  <si>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</si>
  <si>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</si>
  <si>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</si>
  <si>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</si>
  <si>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</si>
  <si>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</si>
  <si>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</si>
  <si>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</si>
  <si>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</si>
  <si>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</si>
  <si>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</si>
  <si>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</si>
  <si>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</si>
  <si>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</si>
  <si>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</si>
  <si>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</si>
  <si>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</si>
  <si>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</si>
  <si>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</si>
  <si>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</si>
  <si>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</si>
  <si>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</si>
  <si>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</si>
  <si>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</si>
  <si>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</si>
  <si>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</si>
  <si>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</si>
  <si>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</si>
  <si>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</si>
  <si>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</si>
  <si>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</si>
  <si>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</si>
  <si>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</si>
  <si>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</si>
  <si>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</si>
  <si>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</si>
  <si>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</si>
  <si>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</si>
  <si>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</si>
  <si>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</si>
  <si>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</si>
  <si>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</si>
  <si>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</si>
  <si>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</si>
  <si>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</si>
  <si>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</si>
  <si>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</si>
  <si>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</si>
  <si>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</si>
  <si>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</si>
  <si>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</si>
  <si>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</si>
  <si>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</si>
  <si>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</si>
  <si>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</si>
  <si>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</si>
  <si>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</si>
  <si>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</si>
  <si>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</si>
  <si>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</si>
  <si>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</si>
  <si>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</si>
  <si>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</si>
  <si>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</si>
  <si>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</si>
  <si>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</si>
  <si>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</si>
  <si>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</si>
  <si>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</si>
  <si>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</si>
  <si>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</si>
  <si>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</si>
  <si>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</si>
  <si>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</si>
  <si>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</si>
  <si>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</si>
  <si>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</si>
  <si>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</si>
  <si>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</si>
  <si>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</si>
  <si>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</si>
  <si>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</si>
  <si>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</si>
  <si>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</si>
  <si>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</si>
  <si>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</si>
  <si>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</si>
  <si>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</si>
  <si>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</si>
  <si>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</si>
  <si>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</si>
  <si>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</si>
  <si>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</si>
  <si>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</si>
  <si>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</si>
  <si>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</si>
  <si>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</si>
  <si>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</si>
  <si>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</si>
  <si>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</si>
  <si>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</si>
  <si>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</si>
  <si>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</si>
  <si>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</si>
  <si>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</si>
  <si>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</si>
  <si>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</si>
  <si>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</si>
  <si>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</si>
  <si>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</si>
  <si>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</si>
  <si>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</si>
  <si>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</si>
  <si>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</si>
  <si>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</si>
  <si>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</si>
  <si>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</si>
  <si>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</si>
  <si>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</si>
  <si>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</si>
  <si>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</si>
  <si>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</si>
  <si>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</si>
  <si>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</si>
  <si>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</si>
  <si>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</si>
  <si>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</si>
  <si>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</si>
  <si>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</si>
  <si>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</si>
  <si>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</si>
  <si>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</si>
  <si>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</si>
  <si>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</si>
  <si>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</si>
  <si>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</si>
  <si>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</si>
  <si>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</si>
  <si>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</si>
  <si>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</si>
  <si>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</si>
  <si>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</si>
  <si>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</si>
  <si>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</si>
  <si>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</si>
  <si>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</si>
  <si>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</si>
  <si>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</si>
  <si>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</si>
  <si>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</si>
  <si>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</si>
  <si>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</si>
  <si>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</si>
  <si>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</si>
  <si>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</si>
  <si>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</si>
  <si>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</si>
  <si>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</si>
  <si>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</si>
  <si>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</si>
  <si>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</si>
  <si>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</si>
  <si>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</si>
  <si>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</si>
  <si>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</si>
  <si>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</si>
  <si>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</si>
  <si>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</si>
  <si>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</si>
  <si>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</si>
  <si>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</si>
  <si>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</si>
  <si>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</si>
  <si>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</si>
  <si>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</si>
  <si>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</si>
  <si>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</si>
  <si>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</si>
  <si>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</si>
  <si>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</si>
  <si>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</si>
  <si>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</si>
  <si>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</si>
  <si>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</si>
  <si>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</si>
  <si>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</si>
  <si>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</si>
  <si>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</si>
  <si>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</si>
  <si>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</si>
  <si>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</si>
  <si>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</si>
  <si>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</si>
  <si>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</si>
  <si>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</si>
  <si>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</si>
  <si>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</si>
  <si>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</si>
  <si>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</si>
  <si>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</si>
  <si>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</si>
  <si>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</si>
  <si>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</si>
  <si>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</si>
  <si>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</si>
  <si>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</si>
  <si>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</si>
  <si>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</si>
  <si>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</si>
  <si>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</si>
  <si>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</si>
  <si>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</si>
  <si>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</si>
  <si>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</si>
  <si>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</si>
  <si>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</si>
  <si>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</si>
  <si>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</si>
  <si>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</si>
  <si>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</si>
  <si>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</si>
  <si>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</si>
  <si>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</si>
  <si>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</si>
  <si>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</si>
  <si>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</si>
  <si>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</si>
  <si>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</si>
  <si>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</si>
  <si>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</si>
  <si>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</si>
  <si>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</si>
  <si>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</si>
  <si>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</si>
  <si>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</si>
  <si>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</si>
  <si>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</si>
  <si>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</si>
  <si>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</si>
  <si>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</si>
  <si>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</si>
  <si>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</si>
  <si>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</si>
  <si>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</si>
  <si>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</si>
  <si>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</si>
  <si>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</si>
  <si>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</si>
  <si>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</si>
  <si>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</si>
  <si>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</si>
  <si>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</si>
  <si>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</si>
  <si>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</si>
  <si>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</si>
  <si>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</si>
  <si>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</si>
  <si>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</si>
  <si>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</si>
  <si>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</si>
  <si>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</si>
  <si>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</si>
  <si>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</si>
  <si>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</si>
  <si>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</si>
  <si>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</si>
  <si>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</si>
  <si>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</si>
  <si>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</si>
  <si>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</si>
  <si>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</si>
  <si>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</si>
  <si>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</si>
  <si>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</si>
  <si>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</si>
  <si>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</si>
  <si>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</si>
  <si>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</si>
  <si>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</si>
  <si>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</si>
  <si>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</si>
  <si>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</si>
  <si>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</si>
  <si>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</si>
  <si>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</si>
  <si>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</si>
  <si>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</si>
  <si>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</si>
  <si>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</si>
  <si>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</si>
  <si>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</si>
  <si>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</si>
  <si>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</si>
  <si>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</si>
  <si>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</si>
  <si>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</si>
  <si>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</si>
  <si>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</si>
  <si>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</si>
  <si>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</si>
  <si>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</si>
  <si>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</si>
  <si>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</si>
  <si>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</si>
  <si>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</si>
  <si>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</si>
  <si>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</si>
  <si>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</si>
  <si>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</si>
  <si>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</si>
  <si>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</si>
  <si>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</si>
  <si>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</si>
  <si>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</si>
  <si>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</si>
  <si>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</si>
  <si>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</si>
  <si>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</si>
  <si>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</si>
  <si>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</si>
  <si>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</si>
  <si>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</si>
  <si>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</si>
  <si>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</si>
  <si>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</si>
  <si>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</si>
  <si>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</si>
  <si>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</si>
  <si>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</si>
  <si>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</si>
  <si>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</si>
  <si>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</si>
  <si>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</si>
  <si>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</si>
  <si>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</si>
  <si>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</si>
  <si>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</si>
  <si>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</si>
  <si>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</si>
  <si>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</si>
  <si>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</si>
  <si>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</si>
  <si>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</si>
  <si>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</si>
  <si>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</si>
  <si>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</si>
  <si>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</si>
  <si>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</si>
  <si>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</si>
  <si>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</si>
  <si>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</si>
  <si>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</si>
  <si>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</si>
  <si>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</si>
  <si>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</si>
  <si>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</si>
  <si>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</si>
  <si>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</si>
  <si>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</si>
  <si>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</si>
  <si>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</si>
  <si>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</si>
  <si>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</si>
  <si>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</si>
  <si>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</si>
  <si>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</si>
  <si>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</si>
  <si>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</si>
  <si>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</si>
  <si>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</si>
  <si>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</si>
  <si>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</si>
  <si>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</si>
  <si>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</si>
  <si>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</si>
  <si>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</si>
  <si>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</si>
  <si>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</si>
  <si>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</si>
  <si>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</si>
  <si>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</si>
  <si>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</si>
  <si>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</si>
  <si>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</si>
  <si>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</si>
  <si>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</si>
  <si>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</si>
  <si>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</si>
  <si>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</si>
  <si>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</si>
  <si>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</si>
  <si>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</si>
  <si>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</si>
  <si>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</si>
  <si>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</si>
  <si>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</si>
  <si>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</si>
  <si>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</si>
  <si>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</si>
  <si>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</si>
  <si>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</si>
  <si>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</si>
  <si>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</si>
  <si>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</si>
  <si>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</si>
  <si>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</si>
  <si>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</si>
  <si>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</si>
  <si>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</si>
  <si>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</si>
  <si>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</si>
  <si>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</si>
  <si>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</si>
  <si>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</si>
  <si>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</si>
  <si>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</si>
  <si>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</si>
  <si>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</si>
  <si>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</si>
  <si>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</si>
  <si>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</si>
  <si>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</si>
  <si>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</si>
  <si>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</si>
  <si>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</si>
  <si>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</si>
  <si>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</si>
  <si>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</si>
  <si>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</si>
  <si>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</si>
  <si>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</si>
  <si>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</si>
  <si>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</si>
  <si>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</si>
  <si>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</si>
  <si>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</si>
  <si>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</si>
  <si>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</si>
  <si>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</si>
  <si>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</si>
  <si>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</si>
  <si>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</si>
  <si>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</si>
  <si>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</si>
  <si>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</si>
  <si>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</si>
  <si>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</si>
  <si>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</si>
  <si>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</si>
  <si>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</si>
  <si>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</si>
  <si>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</si>
  <si>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</si>
  <si>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</si>
  <si>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</si>
  <si>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</si>
  <si>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</si>
  <si>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</si>
  <si>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</si>
  <si>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</si>
  <si>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</si>
  <si>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</si>
  <si>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</si>
  <si>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</si>
  <si>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</si>
  <si>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</si>
  <si>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</si>
  <si>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</si>
  <si>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</si>
  <si>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</si>
  <si>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</si>
  <si>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</si>
  <si>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</si>
  <si>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</si>
  <si>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</si>
  <si>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</si>
  <si>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</si>
  <si>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</si>
  <si>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</si>
  <si>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</si>
  <si>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</si>
  <si>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</si>
  <si>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</si>
  <si>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</si>
  <si>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</si>
  <si>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</si>
  <si>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</si>
  <si>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</si>
  <si>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</si>
  <si>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</si>
  <si>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</si>
  <si>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</si>
  <si>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</si>
  <si>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</si>
  <si>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</si>
  <si>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</si>
  <si>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</si>
  <si>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</si>
  <si>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</si>
  <si>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</si>
  <si>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</si>
  <si>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</si>
  <si>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</si>
  <si>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</si>
  <si>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</si>
  <si>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</si>
  <si>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</si>
  <si>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</si>
  <si>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</si>
  <si>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</si>
  <si>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</si>
  <si>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</si>
  <si>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</si>
  <si>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</si>
  <si>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</si>
  <si>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</si>
  <si>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</si>
  <si>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</si>
  <si>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</si>
  <si>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</si>
  <si>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</si>
  <si>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</si>
  <si>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</si>
  <si>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</si>
  <si>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</si>
  <si>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</si>
  <si>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</si>
  <si>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</si>
  <si>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</si>
  <si>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</si>
  <si>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</si>
  <si>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</si>
  <si>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</si>
  <si>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</si>
  <si>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</si>
  <si>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</si>
  <si>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</si>
  <si>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</si>
  <si>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</si>
  <si>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</si>
  <si>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</si>
  <si>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</si>
  <si>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</si>
  <si>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</si>
  <si>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</si>
  <si>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</si>
  <si>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</si>
  <si>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</si>
  <si>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</si>
  <si>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</si>
  <si>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</si>
  <si>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</si>
  <si>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</si>
  <si>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</si>
  <si>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</si>
  <si>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</si>
  <si>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</si>
  <si>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</si>
  <si>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</si>
  <si>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</si>
  <si>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</si>
  <si>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</si>
  <si>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</si>
  <si>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</si>
  <si>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</si>
  <si>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</si>
  <si>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</si>
  <si>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</si>
  <si>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</si>
  <si>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</si>
  <si>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</si>
  <si>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</si>
  <si>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</si>
  <si>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</si>
  <si>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</si>
  <si>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</si>
  <si>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</si>
  <si>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</si>
  <si>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</si>
  <si>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</si>
  <si>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</si>
  <si>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</si>
  <si>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</si>
  <si>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</si>
  <si>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</si>
  <si>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</si>
  <si>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</si>
  <si>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</si>
  <si>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</si>
  <si>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</si>
  <si>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</si>
  <si>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</si>
  <si>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</si>
  <si>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</si>
  <si>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</si>
  <si>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</si>
  <si>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</si>
  <si>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</si>
  <si>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</si>
  <si>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</si>
  <si>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</si>
  <si>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</si>
  <si>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</si>
  <si>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</si>
  <si>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</si>
  <si>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</si>
  <si>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</si>
  <si>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</si>
  <si>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</si>
  <si>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</si>
  <si>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</si>
  <si>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</si>
  <si>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</si>
  <si>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</si>
  <si>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</si>
  <si>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</si>
  <si>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</si>
  <si>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</si>
  <si>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</si>
  <si>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</si>
  <si>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</si>
  <si>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</si>
  <si>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</si>
  <si>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</si>
  <si>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</si>
  <si>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</si>
  <si>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</si>
  <si>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</si>
  <si>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</si>
  <si>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</si>
  <si>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</si>
  <si>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</si>
  <si>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</si>
  <si>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</si>
  <si>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</si>
  <si>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</si>
  <si>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</si>
  <si>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</si>
  <si>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</si>
  <si>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</si>
  <si>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</si>
  <si>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</si>
  <si>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</si>
  <si>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</si>
  <si>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</si>
  <si>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</si>
  <si>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</si>
  <si>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</si>
  <si>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</si>
  <si>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</si>
  <si>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</si>
  <si>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</si>
  <si>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</si>
  <si>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</si>
  <si>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</si>
  <si>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</si>
  <si>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</si>
  <si>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</si>
  <si>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</si>
  <si>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</si>
  <si>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</si>
  <si>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</si>
  <si>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</si>
  <si>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</si>
  <si>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</si>
  <si>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</si>
  <si>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</si>
  <si>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</si>
  <si>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</si>
  <si>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</si>
  <si>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</si>
  <si>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</si>
  <si>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</si>
  <si>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</si>
  <si>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</si>
  <si>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</si>
  <si>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</si>
  <si>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</si>
  <si>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</si>
  <si>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</si>
  <si>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</si>
  <si>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</si>
  <si>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</si>
  <si>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</si>
  <si>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</si>
  <si>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</si>
  <si>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</si>
  <si>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</si>
  <si>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</si>
  <si>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</si>
  <si>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</si>
  <si>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</si>
  <si>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</si>
  <si>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</si>
  <si>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</si>
  <si>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</si>
  <si>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</si>
  <si>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</si>
  <si>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</si>
  <si>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</si>
  <si>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</si>
  <si>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</si>
  <si>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</si>
  <si>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</si>
  <si>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</si>
  <si>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</si>
  <si>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</si>
  <si>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</si>
  <si>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</si>
  <si>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</si>
  <si>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</si>
  <si>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</si>
  <si>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</si>
  <si>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</si>
  <si>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</si>
  <si>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</si>
  <si>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</si>
  <si>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</si>
  <si>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</si>
  <si>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</si>
  <si>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</si>
  <si>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</si>
  <si>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</si>
  <si>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</si>
  <si>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</si>
  <si>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</si>
  <si>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</si>
  <si>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</si>
  <si>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</si>
  <si>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</si>
  <si>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</si>
  <si>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</si>
  <si>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</si>
  <si>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</si>
  <si>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</si>
  <si>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</si>
  <si>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</si>
  <si>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</si>
  <si>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</si>
  <si>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</si>
  <si>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</si>
  <si>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</si>
  <si>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</si>
  <si>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</si>
  <si>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</si>
  <si>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</si>
  <si>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</si>
  <si>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</si>
  <si>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</si>
  <si>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</si>
  <si>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</si>
  <si>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</si>
  <si>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</si>
  <si>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</si>
  <si>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</si>
  <si>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</si>
  <si>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</si>
  <si>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</si>
  <si>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</si>
  <si>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</si>
  <si>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</si>
  <si>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</si>
  <si>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</si>
  <si>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</si>
  <si>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</si>
  <si>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</si>
  <si>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</si>
  <si>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</si>
  <si>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</si>
  <si>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</si>
  <si>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</si>
  <si>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</si>
  <si>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</si>
  <si>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</si>
  <si>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</si>
  <si>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</si>
  <si>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</si>
  <si>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</si>
  <si>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</si>
  <si>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</si>
  <si>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</si>
  <si>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</si>
  <si>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</si>
  <si>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</si>
  <si>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</si>
  <si>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</si>
  <si>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</si>
  <si>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</si>
  <si>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</si>
  <si>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</si>
  <si>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</si>
  <si>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</si>
  <si>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</si>
  <si>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</si>
  <si>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</si>
  <si>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</si>
  <si>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</si>
  <si>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</si>
  <si>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</si>
  <si>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</si>
  <si>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</si>
  <si>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</si>
  <si>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</si>
  <si>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</si>
  <si>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</si>
  <si>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</si>
  <si>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</si>
  <si>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</si>
  <si>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</si>
  <si>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</si>
  <si>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</si>
  <si>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</si>
  <si>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</si>
  <si>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</si>
  <si>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</si>
  <si>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</si>
  <si>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</si>
  <si>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</si>
  <si>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</si>
  <si>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</si>
  <si>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</si>
  <si>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</si>
  <si>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</si>
  <si>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</si>
  <si>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</si>
  <si>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</si>
  <si>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</si>
  <si>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</si>
  <si>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</si>
  <si>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</si>
  <si>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</si>
  <si>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</si>
  <si>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</si>
  <si>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</si>
  <si>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</si>
  <si>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</si>
  <si>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</si>
  <si>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</si>
  <si>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</si>
  <si>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</si>
  <si>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</si>
  <si>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</si>
  <si>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</si>
  <si>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</si>
  <si>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</si>
  <si>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</si>
  <si>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</si>
  <si>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</si>
  <si>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</si>
  <si>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</si>
  <si>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</si>
  <si>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</si>
  <si>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</si>
  <si>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</si>
  <si>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</si>
  <si>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</si>
  <si>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</si>
  <si>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</si>
  <si>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</si>
  <si>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</si>
  <si>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</si>
  <si>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</si>
  <si>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</si>
  <si>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</si>
  <si>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</si>
  <si>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</si>
  <si>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</si>
  <si>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</si>
  <si>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</si>
  <si>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</si>
  <si>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</si>
  <si>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</si>
  <si>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</si>
  <si>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</si>
  <si>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</si>
  <si>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</si>
  <si>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</si>
  <si>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</si>
  <si>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</si>
  <si>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</si>
  <si>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</si>
  <si>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</si>
  <si>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</si>
  <si>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</si>
  <si>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</si>
  <si>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</si>
  <si>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</si>
  <si>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</si>
  <si>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</si>
  <si>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</si>
  <si>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</si>
  <si>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</si>
  <si>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</si>
  <si>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</si>
  <si>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</si>
  <si>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</si>
  <si>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</si>
  <si>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</si>
  <si>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</si>
  <si>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</si>
  <si>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</si>
  <si>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</si>
  <si>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</si>
  <si>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</si>
  <si>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</si>
  <si>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</si>
  <si>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</si>
  <si>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</si>
  <si>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</si>
  <si>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</si>
  <si>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</si>
  <si>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</si>
  <si>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</si>
  <si>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</si>
  <si>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</si>
  <si>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</si>
  <si>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</si>
  <si>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</si>
  <si>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</si>
  <si>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</si>
  <si>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</si>
  <si>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</si>
  <si>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</si>
  <si>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</si>
  <si>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</si>
  <si>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</si>
  <si>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</si>
  <si>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</si>
  <si>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</si>
  <si>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</si>
  <si>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</si>
  <si>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</si>
  <si>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</si>
  <si>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</si>
  <si>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</si>
  <si>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</si>
  <si>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</si>
  <si>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</si>
  <si>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</si>
  <si>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</si>
  <si>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</si>
  <si>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</si>
  <si>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</si>
  <si>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</si>
  <si>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</si>
  <si>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</si>
  <si>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</si>
  <si>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</si>
  <si>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</si>
  <si>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</si>
  <si>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</si>
  <si>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</si>
  <si>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</si>
  <si>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</si>
  <si>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</si>
  <si>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</si>
  <si>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</si>
  <si>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</si>
  <si>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</si>
  <si>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</si>
  <si>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</si>
  <si>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</si>
  <si>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</si>
  <si>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</si>
  <si>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</si>
  <si>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</si>
  <si>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</si>
  <si>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</si>
  <si>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</si>
  <si>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</si>
  <si>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</si>
  <si>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</si>
  <si>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</si>
  <si>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</si>
  <si>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</si>
  <si>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</si>
  <si>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</si>
  <si>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</si>
  <si>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</si>
  <si>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</si>
  <si>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</si>
  <si>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</si>
  <si>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</si>
  <si>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</si>
  <si>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</si>
  <si>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</si>
  <si>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</si>
  <si>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</si>
  <si>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</si>
  <si>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</si>
  <si>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</si>
  <si>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</si>
  <si>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</si>
  <si>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</si>
  <si>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</si>
  <si>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</si>
  <si>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</si>
  <si>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</si>
  <si>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</si>
  <si>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</si>
  <si>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</si>
  <si>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</si>
  <si>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</si>
  <si>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</si>
  <si>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</si>
  <si>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</si>
  <si>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</si>
  <si>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</si>
  <si>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</si>
  <si>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</si>
  <si>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</si>
  <si>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</si>
  <si>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</si>
  <si>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</si>
  <si>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</si>
  <si>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</si>
  <si>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</si>
  <si>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</si>
  <si>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</si>
  <si>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</si>
  <si>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</si>
  <si>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</si>
  <si>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</si>
  <si>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</si>
  <si>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</si>
  <si>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</si>
  <si>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</si>
  <si>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</si>
  <si>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</si>
  <si>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</si>
  <si>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</si>
  <si>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</si>
  <si>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</si>
  <si>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</si>
  <si>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</si>
  <si>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</si>
  <si>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</si>
  <si>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</si>
  <si>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</si>
  <si>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</si>
  <si>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</si>
  <si>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</si>
  <si>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</si>
  <si>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</si>
  <si>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</si>
  <si>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</si>
  <si>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</si>
  <si>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</si>
  <si>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</si>
  <si>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</si>
  <si>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</si>
  <si>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</si>
  <si>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</si>
  <si>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</si>
  <si>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</si>
  <si>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</si>
  <si>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</si>
  <si>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</si>
  <si>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</si>
  <si>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</si>
  <si>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</si>
  <si>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</si>
  <si>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</si>
  <si>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</si>
  <si>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</si>
  <si>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</si>
  <si>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</si>
  <si>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</si>
  <si>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</si>
  <si>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</si>
  <si>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</si>
  <si>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</si>
  <si>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</si>
  <si>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</si>
  <si>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</si>
  <si>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</si>
  <si>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</si>
  <si>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</si>
  <si>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</si>
  <si>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</si>
  <si>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</si>
  <si>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</si>
  <si>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</si>
  <si>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</si>
  <si>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</si>
  <si>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</si>
  <si>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</si>
  <si>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</si>
  <si>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</si>
  <si>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</si>
  <si>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</si>
  <si>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</si>
  <si>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</si>
  <si>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</si>
  <si>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</si>
  <si>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</si>
  <si>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</si>
  <si>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</si>
  <si>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</si>
  <si>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</si>
  <si>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</si>
  <si>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</si>
  <si>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</si>
  <si>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</si>
  <si>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</si>
  <si>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</si>
  <si>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</si>
  <si>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</si>
  <si>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</si>
  <si>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</si>
  <si>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</si>
  <si>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</si>
  <si>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</si>
  <si>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</si>
  <si>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</si>
  <si>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</si>
  <si>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</si>
  <si>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</si>
  <si>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</si>
  <si>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</si>
  <si>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</si>
  <si>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</si>
  <si>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</si>
  <si>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</si>
  <si>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</si>
  <si>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</si>
  <si>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</si>
  <si>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</si>
  <si>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</si>
  <si>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</si>
  <si>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</si>
  <si>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</si>
  <si>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</si>
  <si>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</si>
  <si>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</si>
  <si>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</si>
  <si>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</si>
  <si>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</si>
  <si>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</si>
  <si>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</si>
  <si>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</si>
  <si>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</si>
  <si>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</si>
  <si>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</si>
  <si>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</si>
  <si>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</si>
  <si>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</si>
  <si>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</si>
  <si>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</si>
  <si>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</si>
  <si>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</si>
  <si>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</si>
  <si>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</si>
  <si>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</si>
  <si>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</si>
  <si>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</si>
  <si>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</si>
  <si>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</si>
  <si>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</si>
  <si>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</si>
  <si>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</si>
  <si>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</si>
  <si>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</si>
  <si>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</si>
  <si>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</si>
  <si>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</si>
  <si>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</si>
  <si>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</si>
  <si>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</si>
  <si>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</si>
  <si>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</si>
  <si>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</si>
  <si>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</si>
  <si>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</si>
  <si>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</si>
  <si>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</si>
  <si>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</si>
  <si>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</si>
  <si>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</si>
  <si>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</si>
  <si>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</si>
  <si>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</si>
  <si>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</si>
  <si>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</si>
  <si>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</si>
  <si>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</si>
  <si>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</si>
  <si>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</si>
  <si>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</si>
  <si>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</si>
  <si>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</si>
  <si>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</si>
  <si>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</si>
  <si>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</si>
  <si>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</si>
  <si>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</si>
  <si>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</si>
  <si>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</si>
  <si>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</si>
  <si>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</si>
  <si>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</si>
  <si>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</si>
  <si>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</si>
  <si>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</si>
  <si>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</si>
  <si>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</si>
  <si>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</si>
  <si>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</si>
  <si>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</si>
  <si>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</si>
  <si>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</si>
  <si>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</si>
  <si>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</si>
  <si>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</si>
  <si>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</si>
  <si>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</si>
  <si>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</si>
  <si>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</si>
  <si>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</si>
  <si>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</si>
  <si>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</si>
  <si>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</si>
  <si>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</si>
  <si>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</si>
  <si>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</si>
  <si>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</si>
  <si>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</si>
  <si>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</si>
  <si>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</si>
  <si>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</si>
  <si>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</si>
  <si>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</si>
  <si>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</si>
  <si>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</si>
  <si>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</si>
  <si>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</si>
  <si>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</si>
  <si>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</si>
  <si>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</si>
  <si>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</si>
  <si>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</si>
  <si>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</si>
  <si>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</si>
  <si>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</si>
  <si>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</si>
  <si>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</si>
  <si>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</si>
  <si>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</si>
  <si>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</si>
  <si>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</si>
  <si>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</si>
  <si>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</si>
  <si>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</si>
  <si>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</si>
  <si>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</si>
  <si>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</si>
  <si>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</si>
  <si>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</si>
  <si>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</si>
  <si>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</si>
  <si>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</si>
  <si>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</si>
  <si>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</si>
  <si>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</si>
  <si>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</si>
  <si>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</si>
  <si>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</si>
  <si>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</si>
  <si>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</si>
  <si>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</si>
  <si>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</si>
  <si>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</si>
  <si>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</si>
  <si>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</si>
  <si>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</si>
  <si>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</si>
  <si>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</si>
  <si>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</si>
  <si>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</si>
  <si>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</si>
  <si>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</si>
  <si>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</si>
  <si>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</si>
  <si>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</si>
  <si>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</si>
  <si>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</si>
  <si>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</si>
  <si>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</si>
  <si>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</si>
  <si>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</si>
  <si>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</si>
  <si>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</si>
  <si>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</si>
  <si>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</si>
  <si>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</si>
  <si>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</si>
  <si>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</si>
  <si>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</si>
  <si>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</si>
  <si>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</si>
  <si>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</si>
  <si>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</si>
  <si>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</si>
  <si>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</si>
  <si>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</si>
  <si>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</si>
  <si>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</si>
  <si>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</si>
  <si>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</si>
  <si>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</si>
  <si>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</si>
  <si>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</si>
  <si>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</si>
  <si>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</si>
  <si>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</si>
  <si>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</si>
  <si>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</si>
  <si>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</si>
  <si>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</si>
  <si>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</si>
  <si>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</si>
  <si>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</si>
  <si>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</si>
  <si>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</si>
  <si>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</si>
  <si>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</si>
  <si>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</si>
  <si>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</si>
  <si>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</si>
  <si>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</si>
  <si>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</si>
  <si>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</si>
  <si>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</si>
  <si>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</si>
  <si>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</si>
  <si>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</si>
  <si>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</si>
  <si>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</si>
  <si>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</si>
  <si>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</si>
  <si>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</si>
  <si>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</si>
  <si>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</si>
  <si>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</si>
  <si>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</si>
  <si>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</si>
  <si>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</si>
  <si>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</si>
  <si>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</si>
  <si>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</si>
  <si>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</si>
  <si>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</si>
  <si>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</si>
  <si>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</si>
  <si>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</si>
  <si>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</si>
  <si>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</si>
  <si>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</si>
  <si>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</si>
  <si>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</si>
  <si>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</si>
  <si>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</si>
  <si>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</si>
  <si>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</si>
  <si>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</si>
  <si>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</si>
  <si>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</si>
  <si>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</si>
  <si>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</si>
  <si>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</si>
  <si>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</si>
  <si>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</si>
  <si>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</si>
  <si>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</si>
  <si>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</si>
  <si>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</si>
  <si>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</si>
  <si>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</si>
  <si>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</si>
  <si>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</si>
  <si>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</si>
  <si>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</si>
  <si>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</si>
  <si>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</si>
  <si>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</si>
  <si>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</si>
  <si>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</si>
  <si>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</si>
  <si>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</si>
  <si>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</si>
  <si>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</si>
  <si>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</si>
  <si>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</si>
  <si>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</si>
  <si>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</si>
  <si>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</si>
  <si>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</si>
  <si>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</si>
  <si>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</si>
  <si>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</si>
  <si>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</si>
  <si>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</si>
  <si>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</si>
  <si>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</si>
  <si>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</si>
  <si>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</si>
  <si>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</si>
  <si>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</si>
  <si>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</si>
  <si>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</si>
  <si>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</si>
  <si>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</si>
  <si>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</si>
  <si>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</si>
  <si>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</si>
  <si>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</si>
  <si>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</si>
  <si>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</si>
  <si>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</si>
  <si>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</si>
  <si>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</si>
  <si>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</si>
  <si>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</si>
  <si>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</si>
  <si>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</si>
  <si>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</si>
  <si>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</si>
  <si>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</si>
  <si>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</si>
  <si>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</si>
  <si>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</si>
  <si>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</si>
  <si>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</si>
  <si>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</si>
  <si>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</si>
  <si>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</si>
  <si>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</si>
  <si>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</si>
  <si>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</si>
  <si>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</si>
  <si>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</si>
  <si>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</si>
  <si>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</si>
  <si>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</si>
  <si>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</si>
  <si>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</si>
  <si>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</si>
  <si>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</si>
  <si>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</si>
  <si>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</si>
  <si>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</si>
  <si>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</si>
  <si>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</si>
  <si>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</si>
  <si>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</si>
  <si>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</si>
  <si>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</si>
  <si>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</si>
  <si>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</si>
  <si>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</si>
  <si>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</si>
  <si>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</si>
  <si>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</si>
  <si>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</si>
  <si>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</si>
  <si>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</si>
  <si>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</si>
  <si>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</si>
  <si>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</si>
  <si>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</si>
  <si>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</si>
  <si>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</si>
  <si>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</si>
  <si>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</si>
  <si>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</si>
  <si>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</si>
  <si>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</si>
  <si>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</si>
  <si>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</si>
  <si>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</si>
  <si>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</si>
  <si>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</si>
  <si>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</si>
  <si>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</si>
  <si>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</si>
  <si>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</si>
  <si>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</si>
  <si>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</si>
  <si>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</si>
  <si>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</si>
  <si>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</si>
  <si>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</si>
  <si>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</si>
  <si>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</si>
  <si>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</si>
  <si>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</si>
  <si>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</si>
  <si>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</si>
  <si>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</si>
  <si>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</si>
  <si>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</si>
  <si>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</si>
  <si>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</si>
  <si>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</si>
  <si>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</si>
  <si>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</si>
  <si>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</si>
  <si>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</si>
  <si>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</si>
  <si>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</si>
  <si>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</si>
  <si>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</si>
  <si>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</si>
  <si>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</si>
  <si>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</si>
  <si>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</si>
  <si>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</si>
  <si>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</si>
  <si>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</si>
  <si>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</si>
  <si>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</si>
  <si>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</si>
  <si>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</si>
  <si>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</si>
  <si>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</si>
  <si>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</si>
  <si>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</si>
  <si>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</si>
  <si>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</si>
  <si>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</si>
  <si>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</si>
  <si>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</si>
  <si>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</si>
  <si>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</si>
  <si>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</si>
  <si>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</si>
  <si>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</si>
  <si>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</si>
  <si>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</si>
  <si>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</si>
  <si>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</si>
  <si>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</si>
  <si>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</si>
  <si>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</si>
  <si>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</si>
  <si>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</si>
  <si>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</si>
  <si>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</si>
  <si>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</si>
  <si>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</si>
  <si>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</si>
  <si>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</si>
  <si>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</si>
  <si>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</si>
  <si>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</si>
  <si>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</si>
  <si>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</si>
  <si>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</si>
  <si>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</si>
  <si>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</si>
  <si>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</si>
  <si>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</si>
  <si>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</si>
  <si>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</si>
  <si>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</si>
  <si>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</si>
  <si>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</si>
  <si>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</si>
  <si>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</si>
  <si>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</si>
  <si>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</si>
  <si>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</si>
  <si>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</si>
  <si>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</si>
  <si>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</si>
  <si>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</si>
  <si>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</si>
  <si>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</si>
  <si>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</si>
  <si>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</si>
  <si>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</si>
  <si>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</si>
  <si>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</si>
  <si>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</si>
  <si>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</si>
  <si>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</si>
  <si>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</si>
  <si>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</si>
  <si>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</si>
  <si>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</si>
  <si>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</si>
  <si>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</si>
  <si>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</si>
  <si>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</si>
  <si>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</si>
  <si>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</si>
  <si>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</si>
  <si>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</si>
  <si>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</si>
  <si>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</si>
  <si>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</si>
  <si>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</si>
  <si>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</si>
  <si>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</si>
  <si>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</si>
  <si>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</si>
  <si>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</si>
  <si>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</si>
  <si>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</si>
  <si>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</si>
  <si>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</si>
  <si>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</si>
  <si>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</si>
  <si>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</si>
  <si>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</si>
  <si>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</si>
  <si>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</si>
  <si>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</si>
  <si>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</si>
  <si>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</si>
  <si>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</si>
  <si>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</si>
  <si>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</si>
  <si>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</si>
  <si>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</si>
  <si>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</si>
  <si>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</si>
  <si>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</si>
  <si>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</si>
  <si>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</si>
  <si>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</si>
  <si>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</si>
  <si>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</si>
  <si>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</si>
  <si>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</si>
  <si>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</si>
  <si>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</si>
  <si>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</si>
  <si>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</si>
  <si>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</si>
  <si>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</si>
  <si>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</si>
  <si>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</si>
  <si>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</si>
  <si>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</si>
  <si>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</si>
  <si>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</si>
  <si>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</si>
  <si>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</si>
  <si>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</si>
  <si>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</si>
  <si>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</si>
  <si>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</si>
  <si>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</si>
  <si>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</si>
  <si>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</si>
  <si>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</si>
  <si>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</si>
  <si>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</si>
  <si>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</si>
  <si>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</si>
  <si>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</si>
  <si>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</si>
  <si>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</si>
  <si>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</si>
  <si>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</si>
  <si>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</si>
  <si>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</si>
  <si>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</si>
  <si>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</si>
  <si>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</si>
  <si>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</si>
  <si>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</si>
  <si>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</si>
  <si>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</si>
  <si>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</si>
  <si>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</si>
  <si>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</si>
  <si>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</si>
  <si>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</si>
  <si>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</si>
  <si>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</si>
  <si>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</si>
  <si>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</si>
  <si>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</si>
  <si>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</si>
  <si>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</si>
  <si>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</si>
  <si>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</si>
  <si>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</si>
  <si>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</si>
  <si>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</si>
  <si>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</si>
  <si>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</si>
  <si>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</si>
  <si>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</si>
  <si>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</si>
  <si>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</si>
  <si>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</si>
  <si>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</si>
  <si>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</si>
  <si>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</si>
  <si>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</si>
  <si>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</si>
  <si>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</si>
  <si>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</si>
  <si>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</si>
  <si>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</si>
  <si>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</si>
  <si>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</si>
  <si>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</si>
  <si>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</si>
  <si>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</si>
  <si>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</si>
  <si>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</si>
  <si>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</si>
  <si>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</si>
  <si>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</si>
  <si>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</si>
  <si>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</si>
  <si>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</si>
  <si>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</si>
  <si>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</si>
  <si>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</si>
  <si>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</si>
  <si>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</si>
  <si>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</si>
  <si>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</si>
  <si>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</si>
  <si>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</si>
  <si>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</si>
  <si>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</si>
  <si>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</si>
  <si>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</si>
  <si>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</si>
  <si>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</si>
  <si>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</si>
  <si>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</si>
  <si>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</si>
  <si>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</si>
  <si>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</si>
  <si>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</si>
  <si>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</si>
  <si>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</si>
  <si>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</si>
  <si>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</si>
  <si>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</si>
  <si>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</si>
  <si>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</si>
  <si>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</si>
  <si>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</si>
  <si>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</si>
  <si>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</si>
  <si>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</si>
  <si>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</si>
  <si>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</si>
  <si>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</si>
  <si>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</si>
  <si>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</si>
  <si>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</si>
  <si>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</si>
  <si>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</si>
  <si>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</si>
  <si>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</si>
  <si>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</si>
  <si>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</si>
  <si>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</si>
  <si>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</si>
  <si>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</si>
  <si>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</si>
  <si>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</si>
  <si>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</si>
  <si>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</si>
  <si>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</si>
  <si>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</si>
  <si>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</si>
  <si>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</si>
  <si>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</si>
  <si>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</si>
  <si>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</si>
  <si>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</si>
  <si>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</si>
  <si>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</si>
  <si>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</si>
  <si>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</si>
  <si>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</si>
  <si>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</si>
  <si>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</si>
  <si>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</si>
  <si>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</si>
  <si>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</si>
  <si>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</si>
  <si>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</si>
  <si>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</si>
  <si>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</si>
  <si>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</si>
  <si>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</si>
  <si>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</si>
  <si>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</si>
  <si>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</si>
  <si>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</si>
  <si>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</si>
  <si>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</si>
  <si>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</si>
  <si>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</si>
  <si>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</si>
  <si>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</si>
  <si>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</si>
  <si>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</si>
  <si>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</si>
  <si>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</si>
  <si>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</si>
  <si>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</si>
  <si>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</si>
  <si>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</si>
  <si>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</si>
  <si>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</si>
  <si>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</si>
  <si>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</si>
  <si>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</si>
  <si>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</si>
  <si>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</si>
  <si>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</si>
  <si>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</si>
  <si>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</si>
  <si>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</si>
  <si>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</si>
  <si>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</si>
  <si>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</si>
  <si>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</si>
  <si>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</si>
  <si>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</si>
  <si>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</si>
  <si>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</si>
  <si>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</si>
  <si>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</si>
  <si>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</si>
  <si>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</si>
  <si>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</si>
  <si>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</si>
  <si>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</si>
  <si>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</si>
  <si>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</si>
  <si>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</si>
  <si>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</si>
  <si>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</si>
  <si>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</si>
  <si>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</si>
  <si>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</si>
  <si>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</si>
  <si>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</si>
  <si>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</si>
  <si>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</si>
  <si>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</si>
  <si>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</si>
  <si>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</si>
  <si>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</si>
  <si>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</si>
  <si>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</si>
  <si>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</si>
  <si>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</si>
  <si>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</si>
  <si>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</si>
  <si>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</si>
  <si>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</si>
  <si>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</si>
  <si>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</si>
  <si>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</si>
  <si>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</si>
  <si>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</si>
  <si>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</si>
  <si>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</si>
  <si>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</si>
  <si>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</si>
  <si>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</si>
  <si>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</si>
  <si>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</si>
  <si>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</si>
  <si>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</si>
  <si>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</si>
  <si>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</si>
  <si>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</si>
  <si>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</si>
  <si>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</si>
  <si>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</si>
  <si>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</si>
  <si>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</si>
  <si>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</si>
  <si>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</si>
  <si>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</si>
  <si>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</si>
  <si>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</si>
  <si>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</si>
  <si>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</si>
  <si>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</si>
  <si>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</si>
  <si>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</si>
  <si>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</si>
  <si>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</si>
  <si>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</si>
  <si>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</si>
  <si>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</si>
  <si>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</si>
  <si>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</si>
  <si>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</si>
  <si>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</si>
  <si>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</si>
  <si>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</si>
  <si>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</si>
  <si>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</si>
  <si>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</si>
  <si>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</si>
  <si>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</si>
  <si>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</si>
  <si>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</si>
  <si>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</si>
  <si>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</si>
  <si>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</si>
  <si>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</si>
  <si>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</si>
  <si>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</si>
  <si>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</si>
  <si>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</si>
  <si>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</si>
  <si>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</si>
  <si>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</si>
  <si>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</si>
  <si>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</si>
  <si>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</si>
  <si>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</si>
  <si>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</si>
  <si>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</si>
  <si>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</si>
  <si>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</si>
  <si>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</si>
  <si>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</si>
  <si>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</si>
  <si>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</si>
  <si>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</si>
  <si>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</si>
  <si>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</si>
  <si>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</si>
  <si>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</si>
  <si>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</si>
  <si>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</si>
  <si>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</si>
  <si>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</si>
  <si>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</si>
  <si>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</si>
  <si>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</si>
  <si>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</si>
  <si>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</si>
  <si>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</si>
  <si>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</si>
  <si>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</si>
  <si>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</si>
  <si>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</si>
  <si>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</si>
  <si>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</si>
  <si>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</si>
  <si>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</si>
  <si>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</si>
  <si>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</si>
  <si>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</si>
  <si>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</si>
  <si>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</si>
  <si>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</si>
  <si>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</si>
  <si>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</si>
  <si>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</si>
  <si>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</si>
  <si>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</si>
  <si>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</si>
  <si>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</si>
  <si>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</si>
  <si>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</si>
  <si>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</si>
  <si>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</si>
  <si>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</si>
  <si>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</si>
  <si>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</si>
  <si>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</si>
  <si>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</si>
  <si>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</si>
  <si>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</si>
  <si>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</si>
  <si>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</si>
  <si>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</si>
  <si>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</si>
  <si>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</si>
  <si>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</si>
  <si>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</si>
  <si>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</si>
  <si>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</si>
  <si>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</si>
  <si>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</si>
  <si>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</si>
  <si>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</si>
  <si>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</si>
  <si>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</si>
  <si>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</si>
  <si>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</si>
  <si>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</si>
  <si>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</si>
  <si>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</si>
  <si>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</si>
  <si>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</si>
  <si>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</si>
  <si>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</si>
  <si>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</si>
  <si>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</si>
  <si>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</si>
  <si>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</si>
  <si>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</si>
  <si>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</si>
  <si>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</si>
  <si>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</si>
  <si>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</si>
  <si>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</si>
  <si>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</si>
  <si>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</si>
  <si>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</si>
  <si>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</si>
  <si>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</si>
  <si>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</si>
  <si>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</si>
  <si>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</si>
  <si>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</si>
  <si>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</si>
  <si>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</si>
  <si>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</si>
  <si>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</si>
  <si>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</si>
  <si>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</si>
  <si>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</si>
  <si>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</si>
  <si>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</si>
  <si>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</si>
  <si>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</si>
  <si>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</si>
  <si>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</si>
  <si>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</si>
  <si>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</si>
  <si>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</si>
  <si>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</si>
  <si>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</si>
  <si>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</si>
  <si>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</si>
  <si>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</si>
  <si>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</si>
  <si>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</si>
  <si>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</si>
  <si>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</si>
  <si>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</si>
  <si>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</si>
  <si>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</si>
  <si>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</si>
  <si>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</si>
  <si>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</si>
  <si>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</si>
  <si>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</si>
  <si>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</si>
  <si>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</si>
  <si>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</si>
  <si>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</si>
  <si>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</si>
  <si>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</si>
  <si>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</si>
  <si>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</si>
  <si>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</si>
  <si>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</si>
  <si>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</si>
  <si>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</si>
  <si>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</si>
  <si>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</si>
  <si>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</si>
  <si>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</si>
  <si>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</si>
  <si>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</si>
  <si>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</si>
  <si>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</si>
  <si>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</si>
  <si>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</si>
  <si>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</si>
  <si>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</si>
  <si>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</si>
  <si>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</si>
  <si>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</si>
  <si>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</si>
  <si>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</si>
  <si>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</si>
  <si>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</si>
  <si>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</si>
  <si>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</si>
  <si>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</si>
  <si>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</si>
  <si>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</si>
  <si>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</si>
  <si>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</si>
  <si>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</si>
  <si>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</si>
  <si>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</si>
  <si>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</si>
  <si>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</si>
  <si>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</si>
  <si>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</si>
  <si>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</si>
  <si>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</si>
  <si>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</si>
  <si>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</si>
  <si>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</si>
  <si>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</si>
  <si>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</si>
  <si>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</si>
  <si>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</si>
  <si>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</si>
  <si>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</si>
  <si>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</si>
  <si>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</si>
  <si>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</si>
  <si>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</si>
  <si>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</si>
  <si>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</si>
  <si>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</si>
  <si>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</si>
  <si>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</si>
  <si>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</si>
  <si>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</si>
  <si>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</si>
  <si>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</si>
  <si>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</si>
  <si>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</si>
  <si>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</si>
  <si>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</si>
  <si>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</si>
  <si>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</si>
  <si>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</si>
  <si>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</si>
  <si>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</si>
  <si>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</si>
  <si>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</si>
  <si>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</si>
  <si>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</si>
  <si>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</si>
  <si>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</si>
  <si>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</si>
  <si>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</si>
  <si>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</si>
  <si>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</si>
  <si>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</si>
  <si>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</si>
  <si>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</si>
  <si>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</si>
  <si>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</si>
  <si>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</si>
  <si>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</si>
  <si>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</si>
  <si>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</si>
  <si>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</si>
  <si>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</si>
  <si>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</si>
  <si>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</si>
  <si>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</si>
  <si>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</si>
  <si>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</si>
  <si>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</si>
  <si>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</si>
  <si>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</si>
  <si>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</si>
  <si>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</si>
  <si>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</si>
  <si>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</si>
  <si>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</si>
  <si>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</si>
  <si>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</si>
  <si>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</si>
  <si>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</si>
  <si>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</si>
  <si>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</si>
  <si>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</si>
  <si>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</si>
  <si>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</si>
  <si>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</si>
  <si>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</si>
  <si>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</si>
  <si>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</si>
  <si>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</si>
  <si>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</si>
  <si>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</si>
  <si>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</si>
  <si>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</si>
  <si>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</si>
  <si>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</si>
  <si>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</si>
  <si>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</si>
  <si>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</si>
  <si>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</si>
  <si>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</si>
  <si>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</si>
  <si>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</si>
  <si>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</si>
  <si>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</si>
  <si>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</si>
  <si>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</si>
  <si>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</si>
  <si>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</si>
  <si>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</si>
  <si>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</si>
  <si>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</si>
  <si>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</si>
  <si>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</si>
  <si>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</si>
  <si>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</si>
  <si>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</si>
  <si>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</si>
  <si>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</si>
  <si>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</si>
  <si>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</si>
  <si>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</si>
  <si>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</si>
  <si>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</si>
  <si>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</si>
  <si>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</si>
  <si>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</si>
  <si>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</si>
  <si>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</si>
  <si>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</si>
  <si>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</si>
  <si>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</si>
  <si>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</si>
  <si>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</si>
  <si>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</si>
  <si>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</si>
  <si>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</si>
  <si>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</si>
  <si>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</si>
  <si>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</si>
  <si>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</si>
  <si>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</si>
  <si>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</si>
  <si>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</si>
  <si>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</si>
  <si>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</si>
  <si>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</si>
  <si>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</si>
  <si>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</si>
  <si>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</si>
  <si>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</si>
  <si>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</si>
  <si>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</si>
  <si>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</si>
  <si>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</si>
  <si>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</si>
  <si>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</si>
  <si>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</si>
  <si>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</si>
  <si>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</si>
  <si>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</si>
  <si>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</si>
  <si>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</si>
  <si>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</si>
  <si>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</si>
  <si>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</si>
  <si>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</si>
  <si>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</si>
  <si>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</si>
  <si>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</si>
  <si>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</si>
  <si>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</si>
  <si>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</si>
  <si>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</si>
  <si>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</si>
  <si>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</si>
  <si>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</si>
  <si>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</si>
  <si>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</si>
  <si>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</si>
  <si>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</si>
  <si>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</si>
  <si>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</si>
  <si>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</si>
  <si>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</si>
  <si>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</si>
  <si>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</si>
  <si>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</si>
  <si>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</si>
  <si>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</si>
  <si>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</si>
  <si>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</si>
  <si>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</si>
  <si>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</si>
  <si>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</si>
  <si>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</si>
  <si>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</si>
  <si>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</si>
  <si>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</si>
  <si>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</si>
  <si>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</si>
  <si>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</si>
  <si>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</si>
  <si>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</si>
  <si>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</si>
  <si>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</si>
  <si>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</si>
  <si>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</si>
  <si>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</si>
  <si>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</si>
  <si>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</si>
  <si>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</si>
  <si>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</si>
  <si>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</si>
  <si>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</si>
  <si>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</si>
  <si>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</si>
  <si>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</si>
  <si>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</si>
  <si>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</si>
  <si>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</si>
  <si>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</si>
  <si>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</si>
  <si>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</si>
  <si>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</si>
  <si>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</si>
  <si>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</si>
  <si>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</si>
  <si>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</si>
  <si>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</si>
  <si>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</si>
  <si>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</si>
  <si>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</si>
  <si>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</si>
  <si>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</si>
  <si>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</si>
  <si>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</si>
  <si>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</si>
  <si>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</si>
  <si>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</si>
  <si>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</si>
  <si>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</si>
  <si>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</si>
  <si>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</si>
  <si>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</si>
  <si>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</si>
  <si>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</si>
  <si>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</si>
  <si>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</si>
  <si>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</si>
  <si>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</si>
  <si>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</si>
  <si>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</si>
  <si>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</si>
  <si>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</si>
  <si>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</si>
  <si>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</si>
  <si>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</si>
  <si>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</si>
  <si>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</si>
  <si>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</si>
  <si>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</si>
  <si>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</si>
  <si>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</si>
  <si>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</si>
  <si>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</si>
  <si>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</si>
  <si>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</si>
  <si>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</si>
  <si>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</si>
  <si>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</si>
  <si>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</si>
  <si>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</si>
  <si>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</si>
  <si>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</si>
  <si>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</si>
  <si>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</si>
  <si>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</si>
  <si>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</si>
  <si>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</si>
  <si>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</si>
  <si>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</si>
  <si>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</si>
  <si>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</si>
  <si>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</si>
  <si>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</si>
  <si>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</si>
  <si>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</si>
  <si>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</si>
  <si>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</si>
  <si>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</si>
  <si>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</si>
  <si>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</si>
  <si>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</si>
  <si>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</si>
  <si>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</si>
  <si>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</si>
  <si>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</si>
  <si>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</si>
  <si>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</si>
  <si>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</si>
  <si>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</si>
  <si>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</si>
  <si>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</si>
  <si>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</si>
  <si>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</si>
  <si>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</si>
  <si>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</si>
  <si>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</si>
  <si>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</si>
  <si>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</si>
  <si>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</si>
  <si>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</si>
  <si>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</si>
  <si>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</si>
  <si>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</si>
  <si>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</si>
  <si>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</si>
  <si>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</si>
  <si>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</si>
  <si>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</si>
  <si>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</si>
  <si>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</si>
  <si>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</si>
  <si>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</si>
  <si>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</si>
  <si>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</si>
  <si>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</si>
  <si>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</si>
  <si>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</si>
  <si>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</si>
  <si>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</si>
  <si>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</si>
  <si>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</si>
  <si>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</si>
  <si>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</si>
  <si>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</si>
  <si>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</si>
  <si>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</si>
  <si>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</si>
  <si>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</si>
  <si>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</si>
  <si>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</si>
  <si>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</si>
  <si>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</si>
  <si>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</si>
  <si>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</si>
  <si>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</si>
  <si>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</si>
  <si>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</si>
  <si>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</si>
  <si>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</si>
  <si>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</si>
  <si>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</si>
  <si>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</si>
  <si>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</si>
  <si>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</si>
  <si>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</si>
  <si>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</si>
  <si>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</si>
  <si>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</si>
  <si>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</si>
  <si>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</si>
  <si>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</si>
  <si>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</si>
  <si>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</si>
  <si>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</si>
  <si>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</si>
  <si>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</si>
  <si>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</si>
  <si>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</si>
  <si>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</si>
  <si>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</si>
  <si>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</si>
  <si>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</si>
  <si>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</si>
  <si>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</si>
  <si>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</si>
  <si>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</si>
  <si>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</si>
  <si>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</si>
  <si>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</si>
  <si>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</si>
  <si>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</si>
  <si>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</si>
  <si>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</si>
  <si>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</si>
  <si>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</si>
  <si>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</si>
  <si>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</si>
  <si>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</si>
  <si>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</si>
  <si>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</si>
  <si>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</si>
  <si>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</si>
  <si>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</si>
  <si>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</si>
  <si>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</si>
  <si>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</si>
  <si>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</si>
  <si>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</si>
  <si>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</si>
  <si>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</si>
  <si>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</si>
  <si>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</si>
  <si>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</si>
  <si>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</si>
  <si>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</si>
  <si>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</si>
  <si>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</si>
  <si>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</si>
  <si>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</si>
  <si>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</si>
  <si>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</si>
  <si>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</si>
  <si>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</si>
  <si>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</si>
  <si>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</si>
  <si>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</si>
  <si>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</si>
  <si>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</si>
  <si>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</si>
  <si>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</si>
  <si>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</si>
  <si>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</si>
  <si>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</si>
  <si>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</si>
  <si>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</si>
  <si>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</si>
  <si>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</si>
  <si>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</si>
  <si>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</si>
  <si>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</si>
  <si>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</si>
  <si>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</si>
  <si>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</si>
  <si>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</si>
  <si>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</si>
  <si>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</si>
  <si>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</si>
  <si>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</si>
  <si>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</si>
  <si>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</si>
  <si>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</si>
  <si>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</si>
  <si>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</si>
  <si>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</si>
  <si>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</si>
  <si>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</si>
  <si>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</si>
  <si>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</si>
  <si>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</si>
  <si>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</si>
  <si>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</si>
  <si>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</si>
  <si>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</si>
  <si>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</si>
  <si>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</si>
  <si>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</si>
  <si>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</si>
  <si>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</si>
  <si>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</si>
  <si>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</si>
  <si>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</si>
  <si>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</si>
  <si>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</si>
  <si>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</si>
  <si>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</si>
  <si>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</si>
  <si>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</si>
  <si>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</si>
  <si>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</si>
  <si>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</si>
  <si>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</si>
  <si>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</si>
  <si>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</si>
  <si>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</si>
  <si>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</si>
  <si>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</si>
  <si>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</si>
  <si>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</si>
  <si>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</si>
  <si>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</si>
  <si>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</si>
  <si>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</si>
  <si>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</si>
  <si>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</si>
  <si>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</si>
  <si>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</si>
  <si>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</si>
  <si>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</si>
  <si>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</si>
  <si>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</si>
  <si>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</si>
  <si>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</si>
  <si>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</si>
  <si>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</si>
  <si>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</si>
  <si>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</si>
  <si>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</si>
  <si>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</si>
  <si>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</si>
  <si>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</si>
  <si>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</si>
  <si>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</si>
  <si>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</si>
  <si>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</si>
  <si>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</si>
  <si>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</si>
  <si>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</si>
  <si>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</si>
  <si>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</si>
  <si>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</si>
  <si>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</si>
  <si>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</si>
  <si>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</si>
  <si>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</si>
  <si>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</si>
  <si>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</si>
  <si>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</si>
  <si>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</si>
  <si>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</si>
  <si>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</si>
  <si>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</si>
  <si>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</si>
  <si>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</si>
  <si>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</si>
  <si>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</si>
  <si>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</si>
  <si>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</si>
  <si>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</si>
  <si>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</si>
  <si>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</si>
  <si>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</si>
  <si>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</si>
  <si>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</si>
  <si>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</si>
  <si>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</si>
  <si>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</si>
  <si>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</si>
  <si>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</si>
  <si>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</si>
  <si>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</si>
  <si>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</si>
  <si>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</si>
  <si>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</si>
  <si>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</si>
  <si>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</si>
  <si>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</si>
  <si>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</si>
  <si>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</si>
  <si>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</si>
  <si>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</si>
  <si>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</si>
  <si>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</si>
  <si>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</si>
  <si>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</si>
  <si>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</si>
  <si>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</si>
  <si>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</si>
  <si>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</si>
  <si>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</si>
  <si>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</si>
  <si>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</si>
  <si>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</si>
  <si>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</si>
  <si>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</si>
  <si>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</si>
  <si>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</si>
  <si>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</si>
  <si>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</si>
  <si>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</si>
  <si>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</si>
  <si>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</si>
  <si>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</si>
  <si>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</si>
  <si>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</si>
  <si>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</si>
  <si>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</si>
  <si>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</si>
  <si>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</si>
  <si>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</si>
  <si>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</si>
  <si>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</si>
  <si>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</si>
  <si>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</si>
  <si>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</si>
  <si>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</si>
  <si>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</si>
  <si>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</si>
  <si>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</si>
  <si>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</si>
  <si>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</si>
  <si>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</si>
  <si>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</si>
  <si>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</si>
  <si>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</si>
  <si>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</si>
  <si>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</si>
  <si>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</si>
  <si>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</si>
  <si>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</si>
  <si>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</si>
  <si>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</si>
  <si>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</si>
  <si>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</si>
  <si>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</si>
  <si>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</si>
  <si>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</si>
  <si>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</si>
  <si>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</si>
  <si>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</si>
  <si>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</si>
  <si>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</si>
  <si>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</si>
  <si>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</si>
  <si>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</si>
  <si>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</si>
  <si>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</si>
  <si>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</si>
  <si>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</si>
  <si>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</si>
  <si>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</si>
  <si>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</si>
  <si>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</si>
  <si>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</si>
  <si>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</si>
  <si>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</si>
  <si>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</si>
  <si>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</si>
  <si>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</si>
  <si>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</si>
  <si>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</si>
  <si>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</si>
  <si>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</si>
  <si>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</si>
  <si>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</si>
  <si>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</si>
  <si>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</si>
  <si>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</si>
  <si>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</si>
  <si>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</si>
  <si>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</si>
  <si>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</si>
  <si>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</si>
  <si>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</si>
  <si>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</si>
  <si>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</si>
  <si>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</si>
  <si>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</si>
  <si>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</si>
  <si>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</si>
  <si>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</si>
  <si>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</si>
  <si>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</si>
  <si>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</si>
  <si>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</si>
  <si>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</si>
  <si>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</si>
  <si>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</si>
  <si>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</si>
  <si>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</si>
  <si>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</si>
  <si>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</si>
  <si>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</si>
  <si>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</si>
  <si>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</si>
  <si>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</si>
  <si>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</si>
  <si>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</si>
  <si>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</si>
  <si>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</si>
  <si>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</si>
  <si>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</si>
  <si>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</si>
  <si>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</si>
  <si>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</si>
  <si>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</si>
  <si>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</si>
  <si>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</si>
  <si>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</si>
  <si>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</si>
  <si>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</si>
  <si>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</si>
  <si>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</si>
  <si>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</si>
  <si>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</si>
  <si>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</si>
  <si>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</si>
  <si>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</si>
  <si>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</si>
  <si>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</si>
  <si>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</si>
  <si>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</si>
  <si>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</si>
  <si>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</si>
  <si>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</si>
  <si>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</si>
  <si>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</si>
  <si>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</si>
  <si>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</si>
  <si>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</si>
  <si>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</si>
  <si>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</si>
  <si>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</si>
  <si>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</si>
  <si>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</si>
  <si>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</si>
  <si>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</si>
  <si>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</si>
  <si>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</si>
  <si>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</si>
  <si>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</si>
  <si>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</si>
  <si>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</si>
  <si>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</si>
  <si>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</si>
  <si>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</si>
  <si>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</si>
  <si>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</si>
  <si>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</si>
  <si>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</si>
  <si>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</si>
  <si>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</si>
  <si>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</si>
  <si>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</si>
  <si>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</si>
  <si>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</si>
  <si>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</si>
  <si>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</si>
  <si>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</si>
  <si>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</si>
  <si>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</si>
  <si>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</si>
  <si>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</si>
  <si>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</si>
  <si>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</si>
  <si>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</si>
  <si>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</si>
  <si>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</si>
  <si>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</si>
  <si>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</si>
  <si>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</si>
  <si>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</si>
  <si>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</si>
  <si>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</si>
  <si>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</si>
  <si>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</si>
  <si>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</si>
  <si>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</si>
  <si>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</si>
  <si>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</si>
  <si>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</si>
  <si>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</si>
  <si>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</si>
  <si>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</si>
  <si>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</si>
  <si>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</si>
  <si>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</si>
  <si>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</si>
  <si>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</si>
  <si>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</si>
  <si>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</si>
  <si>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</si>
  <si>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</si>
  <si>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</si>
  <si>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</si>
  <si>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</si>
  <si>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</si>
  <si>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</si>
  <si>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</si>
  <si>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</si>
  <si>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</si>
  <si>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</si>
  <si>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</si>
  <si>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</si>
  <si>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</si>
  <si>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</si>
  <si>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</si>
  <si>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</si>
  <si>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</si>
  <si>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</si>
  <si>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</si>
  <si>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</si>
  <si>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</si>
  <si>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</si>
  <si>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</si>
  <si>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</si>
  <si>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</si>
  <si>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</si>
  <si>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</si>
  <si>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</si>
  <si>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</si>
  <si>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</si>
  <si>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</si>
  <si>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</si>
  <si>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</si>
  <si>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</si>
  <si>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</si>
  <si>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</si>
  <si>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</si>
  <si>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</si>
  <si>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</si>
  <si>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</si>
  <si>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</si>
  <si>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</si>
  <si>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</si>
  <si>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</si>
  <si>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</si>
  <si>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</si>
  <si>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</si>
  <si>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</si>
  <si>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</si>
  <si>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</si>
  <si>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</si>
  <si>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</si>
  <si>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</si>
  <si>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</si>
  <si>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</si>
  <si>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</si>
  <si>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</si>
  <si>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</si>
  <si>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</si>
  <si>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</si>
  <si>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</si>
  <si>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</si>
  <si>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</si>
  <si>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</si>
  <si>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</si>
  <si>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</si>
  <si>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</si>
  <si>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</si>
  <si>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</si>
  <si>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</si>
  <si>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</si>
  <si>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</si>
  <si>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</si>
  <si>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</si>
  <si>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</si>
  <si>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</si>
  <si>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</si>
  <si>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</si>
  <si>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</si>
  <si>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</si>
  <si>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</si>
  <si>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</si>
  <si>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</si>
  <si>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</si>
  <si>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</si>
  <si>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</si>
  <si>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</si>
  <si>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</si>
  <si>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</si>
  <si>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</si>
  <si>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</si>
  <si>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</si>
  <si>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</si>
  <si>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</si>
  <si>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</si>
  <si>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</si>
  <si>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</si>
  <si>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</si>
  <si>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</si>
  <si>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</si>
  <si>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</si>
  <si>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</si>
  <si>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</si>
  <si>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</si>
  <si>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</si>
  <si>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</si>
  <si>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</si>
  <si>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</si>
  <si>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</si>
  <si>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</si>
  <si>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</si>
  <si>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</si>
  <si>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</si>
  <si>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</si>
  <si>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</si>
  <si>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</si>
  <si>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</si>
  <si>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</si>
  <si>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</si>
  <si>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</si>
  <si>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</si>
  <si>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</si>
  <si>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</si>
  <si>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</si>
  <si>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</si>
  <si>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</si>
  <si>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</si>
  <si>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</si>
  <si>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</si>
  <si>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</si>
  <si>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</si>
  <si>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</si>
  <si>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</si>
  <si>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</si>
  <si>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</si>
  <si>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</si>
  <si>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</si>
  <si>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</si>
  <si>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</si>
  <si>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</si>
  <si>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</si>
  <si>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</si>
  <si>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</si>
  <si>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</si>
  <si>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</si>
  <si>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</si>
  <si>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</si>
  <si>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</si>
  <si>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</si>
  <si>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</si>
  <si>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</si>
  <si>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</si>
  <si>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</si>
  <si>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</si>
  <si>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</si>
  <si>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</si>
  <si>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</si>
  <si>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</si>
  <si>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</si>
  <si>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</si>
  <si>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</si>
  <si>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</si>
  <si>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</si>
  <si>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</si>
  <si>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</si>
  <si>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</si>
  <si>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</si>
  <si>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</si>
  <si>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</si>
  <si>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</si>
  <si>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</si>
  <si>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</si>
  <si>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</si>
  <si>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</si>
  <si>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</si>
  <si>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</si>
  <si>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</si>
  <si>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</si>
  <si>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</si>
  <si>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</si>
  <si>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</si>
  <si>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</si>
  <si>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</si>
  <si>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</si>
  <si>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</si>
  <si>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</si>
  <si>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</si>
  <si>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</si>
  <si>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</si>
  <si>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</si>
  <si>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</si>
  <si>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</si>
  <si>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</si>
  <si>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</si>
  <si>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</si>
  <si>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</si>
  <si>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</si>
  <si>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</si>
  <si>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</si>
  <si>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</si>
  <si>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</si>
  <si>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</si>
  <si>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</si>
  <si>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</si>
  <si>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</si>
  <si>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</si>
  <si>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</si>
  <si>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</si>
  <si>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</si>
  <si>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</si>
  <si>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</si>
  <si>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</si>
  <si>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</si>
  <si>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</si>
  <si>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</si>
  <si>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</si>
  <si>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</si>
  <si>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</si>
  <si>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</si>
  <si>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</si>
  <si>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</si>
  <si>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</si>
  <si>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</si>
  <si>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</si>
  <si>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</si>
  <si>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</si>
  <si>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</si>
  <si>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</si>
  <si>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</si>
  <si>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</si>
  <si>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</si>
  <si>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</si>
  <si>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</si>
  <si>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</si>
  <si>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</si>
  <si>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</si>
  <si>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</si>
  <si>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</si>
  <si>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</si>
  <si>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</si>
  <si>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</si>
  <si>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</si>
  <si>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</si>
  <si>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</si>
  <si>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</si>
  <si>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</si>
  <si>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</si>
  <si>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</si>
  <si>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</si>
  <si>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</si>
  <si>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</si>
  <si>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</si>
  <si>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</si>
  <si>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</si>
  <si>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</si>
  <si>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</si>
  <si>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</si>
  <si>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</si>
  <si>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</si>
  <si>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</si>
  <si>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</si>
  <si>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</si>
  <si>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</si>
  <si>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</si>
  <si>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</si>
  <si>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</si>
  <si>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</si>
  <si>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</si>
  <si>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</si>
  <si>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</si>
  <si>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</si>
  <si>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</si>
  <si>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</si>
  <si>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</si>
  <si>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</si>
  <si>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</si>
  <si>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</si>
  <si>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</si>
  <si>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</si>
  <si>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</si>
  <si>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</si>
  <si>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</si>
  <si>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</si>
  <si>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</si>
  <si>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</si>
  <si>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</si>
  <si>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</si>
  <si>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</si>
  <si>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</si>
  <si>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</si>
  <si>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</si>
  <si>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</si>
  <si>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</si>
  <si>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</si>
  <si>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</si>
  <si>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</si>
  <si>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</si>
  <si>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</si>
  <si>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</si>
  <si>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</si>
  <si>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</si>
  <si>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</si>
  <si>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</si>
  <si>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</si>
  <si>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</si>
  <si>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</si>
  <si>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</si>
  <si>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</si>
  <si>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</si>
  <si>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</si>
  <si>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</si>
  <si>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</si>
  <si>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</si>
  <si>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</si>
  <si>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</si>
  <si>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</si>
  <si>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</si>
  <si>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</si>
  <si>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</si>
  <si>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</si>
  <si>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</si>
  <si>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</si>
  <si>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</si>
  <si>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</si>
  <si>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</si>
  <si>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</si>
  <si>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</si>
  <si>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</si>
  <si>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</si>
  <si>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</si>
  <si>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</si>
  <si>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</si>
  <si>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</si>
  <si>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</si>
  <si>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</si>
  <si>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</si>
  <si>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</si>
  <si>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</si>
  <si>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</si>
  <si>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</si>
  <si>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</si>
  <si>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</si>
  <si>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</si>
  <si>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</si>
  <si>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</si>
  <si>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</si>
  <si>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</si>
  <si>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</si>
  <si>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</si>
  <si>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</si>
  <si>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</si>
  <si>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</si>
  <si>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</si>
  <si>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</si>
  <si>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</si>
  <si>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</si>
  <si>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</si>
  <si>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</si>
  <si>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</si>
  <si>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</si>
  <si>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</si>
  <si>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</si>
  <si>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</si>
  <si>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</si>
  <si>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</si>
  <si>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</si>
  <si>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</si>
  <si>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</si>
  <si>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</si>
  <si>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</si>
  <si>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</si>
  <si>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</si>
  <si>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</si>
  <si>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</si>
  <si>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</si>
  <si>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</si>
  <si>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</si>
  <si>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</si>
  <si>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</si>
  <si>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</si>
  <si>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</si>
  <si>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</si>
  <si>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</si>
  <si>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</si>
  <si>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</si>
  <si>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</si>
  <si>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</si>
  <si>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</si>
  <si>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</si>
  <si>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</si>
  <si>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</si>
  <si>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</si>
  <si>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</si>
  <si>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</si>
  <si>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</si>
  <si>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</si>
  <si>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</si>
  <si>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</si>
  <si>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</si>
  <si>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</si>
  <si>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</si>
  <si>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</si>
  <si>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</si>
  <si>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</si>
  <si>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</si>
  <si>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</si>
  <si>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</si>
  <si>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</si>
  <si>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</si>
  <si>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</si>
  <si>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</si>
  <si>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</si>
  <si>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</si>
  <si>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</si>
  <si>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</si>
  <si>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</si>
  <si>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</si>
  <si>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</si>
  <si>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</si>
  <si>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</si>
  <si>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</si>
  <si>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</si>
  <si>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</si>
  <si>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</si>
  <si>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</si>
  <si>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</si>
  <si>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</si>
  <si>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</si>
  <si>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</si>
  <si>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</si>
  <si>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</si>
  <si>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</si>
  <si>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</si>
  <si>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</si>
  <si>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</si>
  <si>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</si>
  <si>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</si>
  <si>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</si>
  <si>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</si>
  <si>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</si>
  <si>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</si>
  <si>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</si>
  <si>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</si>
  <si>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</si>
  <si>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</si>
  <si>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</si>
  <si>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</si>
  <si>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</si>
  <si>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</si>
  <si>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</si>
  <si>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</si>
  <si>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</si>
  <si>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</si>
  <si>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</si>
  <si>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</si>
  <si>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</si>
  <si>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</si>
  <si>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</si>
  <si>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</si>
  <si>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</si>
  <si>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</si>
  <si>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</si>
  <si>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</si>
  <si>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</si>
  <si>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</si>
  <si>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</si>
  <si>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</si>
  <si>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</si>
  <si>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</si>
  <si>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</si>
  <si>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</si>
  <si>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</si>
  <si>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</si>
  <si>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</si>
  <si>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</si>
  <si>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</si>
  <si>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</si>
  <si>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</si>
  <si>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</si>
  <si>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</si>
  <si>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</si>
  <si>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</si>
  <si>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</si>
  <si>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</si>
  <si>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</si>
  <si>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</si>
  <si>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</si>
  <si>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</si>
  <si>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</si>
  <si>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</si>
  <si>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</si>
  <si>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</si>
  <si>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</si>
  <si>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</si>
  <si>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</si>
  <si>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</si>
  <si>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</si>
  <si>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</si>
  <si>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</si>
  <si>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</si>
  <si>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</si>
  <si>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</si>
  <si>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</si>
  <si>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</si>
  <si>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</si>
  <si>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</si>
  <si>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</si>
  <si>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</si>
  <si>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</si>
  <si>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</si>
  <si>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</si>
  <si>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</si>
  <si>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</si>
  <si>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</si>
  <si>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</si>
  <si>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</si>
  <si>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</si>
  <si>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</si>
  <si>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</si>
  <si>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</si>
  <si>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</si>
  <si>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</si>
  <si>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</si>
  <si>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</si>
  <si>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</si>
  <si>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</si>
  <si>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</si>
  <si>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</si>
  <si>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</si>
  <si>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</si>
  <si>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</si>
  <si>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</si>
  <si>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</si>
  <si>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</si>
  <si>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</si>
  <si>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</si>
  <si>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</si>
  <si>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</si>
  <si>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</si>
  <si>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</si>
  <si>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</si>
  <si>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</si>
  <si>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</si>
  <si>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</si>
  <si>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</si>
  <si>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</si>
  <si>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</si>
  <si>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</si>
  <si>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</si>
  <si>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</si>
  <si>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</si>
  <si>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</si>
  <si>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</si>
  <si>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</si>
  <si>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</si>
  <si>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</si>
  <si>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</si>
  <si>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</si>
  <si>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</si>
  <si>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</si>
  <si>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</si>
  <si>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</si>
  <si>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</si>
  <si>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</si>
  <si>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</si>
  <si>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</si>
  <si>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</si>
  <si>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</si>
  <si>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</si>
  <si>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</si>
  <si>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</si>
  <si>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</si>
  <si>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</si>
  <si>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</si>
  <si>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</si>
  <si>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</si>
  <si>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</si>
  <si>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</si>
  <si>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</si>
  <si>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</si>
  <si>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</si>
  <si>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</si>
  <si>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</si>
  <si>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</si>
  <si>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</si>
  <si>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</si>
  <si>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</si>
  <si>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</si>
  <si>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</si>
  <si>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</si>
  <si>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</si>
  <si>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</si>
  <si>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</si>
  <si>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</si>
  <si>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</si>
  <si>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</si>
  <si>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</si>
  <si>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</si>
  <si>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</si>
  <si>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</si>
  <si>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</si>
  <si>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</si>
  <si>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</si>
  <si>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</si>
  <si>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</si>
  <si>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</si>
  <si>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</si>
  <si>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</si>
  <si>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</si>
  <si>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</si>
  <si>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</si>
  <si>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</si>
  <si>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</si>
  <si>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</si>
  <si>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</si>
  <si>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</si>
  <si>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</si>
  <si>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</si>
  <si>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</si>
  <si>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</si>
  <si>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</si>
  <si>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</si>
  <si>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</si>
  <si>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</si>
  <si>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</si>
  <si>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</si>
  <si>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</si>
  <si>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</si>
  <si>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</si>
  <si>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</si>
  <si>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</si>
  <si>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</si>
  <si>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</si>
  <si>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</si>
  <si>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</si>
  <si>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</si>
  <si>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</si>
  <si>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</si>
  <si>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</si>
  <si>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</si>
  <si>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</si>
  <si>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</si>
  <si>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</si>
  <si>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</si>
  <si>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</si>
  <si>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</si>
  <si>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</si>
  <si>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</si>
  <si>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</si>
  <si>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</si>
  <si>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</si>
  <si>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</si>
  <si>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</si>
  <si>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</si>
  <si>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</si>
  <si>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</si>
  <si>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</si>
  <si>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</si>
  <si>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</si>
  <si>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</si>
  <si>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</si>
  <si>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</si>
  <si>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</si>
  <si>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</si>
  <si>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</si>
  <si>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</si>
  <si>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</si>
  <si>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</si>
  <si>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</si>
  <si>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</si>
  <si>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</si>
  <si>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</si>
  <si>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</si>
  <si>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</si>
  <si>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</si>
  <si>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</si>
  <si>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</si>
  <si>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</si>
  <si>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</si>
  <si>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</si>
  <si>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</si>
  <si>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</si>
  <si>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</si>
  <si>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</si>
  <si>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</si>
  <si>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</si>
  <si>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</si>
  <si>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</si>
  <si>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</si>
  <si>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</si>
  <si>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</si>
  <si>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</si>
  <si>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</si>
  <si>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</si>
  <si>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</si>
  <si>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</si>
  <si>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</si>
  <si>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</si>
  <si>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</si>
  <si>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</si>
  <si>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</si>
  <si>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</si>
  <si>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</si>
  <si>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</si>
  <si>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</si>
  <si>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</si>
  <si>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</si>
  <si>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</si>
  <si>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</si>
  <si>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</si>
  <si>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</si>
  <si>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</si>
  <si>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</si>
  <si>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</si>
  <si>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</si>
  <si>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</si>
  <si>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</si>
  <si>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</si>
  <si>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</si>
  <si>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</si>
  <si>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</si>
  <si>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</si>
  <si>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</si>
  <si>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</si>
  <si>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</si>
  <si>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</si>
  <si>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</si>
  <si>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</si>
  <si>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</si>
  <si>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</si>
  <si>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</si>
  <si>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</si>
  <si>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</si>
  <si>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</si>
  <si>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</si>
  <si>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</si>
  <si>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</si>
  <si>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</si>
  <si>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</si>
  <si>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</si>
  <si>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</si>
  <si>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</si>
  <si>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</si>
  <si>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</si>
  <si>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</si>
  <si>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</si>
  <si>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</si>
  <si>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</si>
  <si>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</si>
  <si>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</si>
  <si>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</si>
  <si>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</si>
  <si>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</si>
  <si>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</si>
  <si>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</si>
  <si>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</si>
  <si>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</si>
  <si>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</si>
  <si>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</si>
  <si>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</si>
  <si>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</si>
  <si>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</si>
  <si>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</si>
  <si>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</si>
  <si>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</si>
  <si>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</si>
  <si>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</si>
  <si>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</si>
  <si>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</si>
  <si>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</si>
  <si>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</si>
  <si>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</si>
  <si>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</si>
  <si>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</si>
  <si>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</si>
  <si>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</si>
  <si>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</si>
  <si>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</si>
  <si>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</si>
  <si>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</si>
  <si>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</si>
  <si>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</si>
  <si>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</si>
  <si>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</si>
  <si>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</si>
  <si>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</si>
  <si>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</si>
  <si>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</si>
  <si>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</si>
  <si>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</si>
  <si>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</si>
  <si>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</si>
  <si>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</si>
  <si>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</si>
  <si>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</si>
  <si>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</si>
  <si>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</si>
  <si>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</si>
  <si>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</si>
  <si>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</si>
  <si>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</si>
  <si>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</si>
  <si>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</si>
  <si>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</si>
  <si>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</si>
  <si>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</si>
  <si>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</si>
  <si>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</si>
  <si>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</si>
  <si>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</si>
  <si>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</si>
  <si>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</si>
  <si>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</si>
  <si>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</si>
  <si>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</si>
  <si>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</si>
  <si>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</si>
  <si>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</si>
  <si>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</si>
  <si>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</si>
  <si>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</si>
  <si>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</si>
  <si>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</si>
  <si>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</si>
  <si>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</si>
  <si>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</si>
  <si>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</si>
  <si>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</si>
  <si>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</si>
  <si>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</si>
  <si>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</si>
  <si>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</si>
  <si>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</si>
  <si>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</si>
  <si>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</si>
  <si>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</si>
  <si>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</si>
  <si>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</si>
  <si>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</si>
  <si>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</si>
  <si>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</si>
  <si>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</si>
  <si>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</si>
  <si>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</si>
  <si>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</si>
  <si>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</si>
  <si>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</si>
  <si>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</si>
  <si>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</si>
  <si>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</si>
  <si>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</si>
  <si>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</si>
  <si>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</si>
  <si>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</si>
  <si>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</si>
  <si>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</si>
  <si>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</si>
  <si>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</si>
  <si>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</si>
  <si>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</si>
  <si>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</si>
  <si>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</si>
  <si>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</si>
  <si>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</si>
  <si>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</si>
  <si>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</si>
  <si>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</si>
  <si>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</si>
  <si>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</si>
  <si>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</si>
  <si>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</si>
  <si>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</si>
  <si>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</si>
  <si>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</si>
  <si>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</si>
  <si>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</si>
  <si>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</si>
  <si>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</si>
  <si>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</si>
  <si>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</si>
  <si>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</si>
  <si>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</si>
  <si>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</si>
  <si>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</si>
  <si>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</si>
  <si>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</si>
  <si>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</si>
  <si>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</si>
  <si>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</si>
  <si>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</si>
  <si>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</si>
  <si>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</si>
  <si>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</si>
  <si>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</si>
  <si>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</si>
  <si>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</si>
  <si>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</si>
  <si>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</si>
  <si>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</si>
  <si>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</si>
  <si>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</si>
  <si>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</si>
  <si>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</si>
  <si>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</si>
  <si>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</si>
  <si>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</si>
  <si>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</si>
  <si>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</si>
  <si>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</si>
  <si>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</si>
  <si>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</si>
  <si>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</si>
  <si>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</si>
  <si>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</si>
  <si>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</si>
  <si>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</si>
  <si>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</si>
  <si>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</si>
  <si>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</si>
  <si>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</si>
  <si>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</si>
  <si>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</si>
  <si>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</si>
  <si>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</si>
  <si>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</si>
  <si>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</si>
  <si>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</si>
  <si>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</si>
  <si>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</si>
  <si>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</si>
  <si>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</si>
  <si>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</si>
  <si>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</si>
  <si>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</si>
  <si>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</si>
  <si>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</si>
  <si>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</si>
  <si>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</si>
  <si>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</si>
  <si>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</si>
  <si>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</si>
  <si>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</si>
  <si>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</si>
  <si>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</si>
  <si>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</si>
  <si>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</si>
  <si>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</si>
  <si>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</si>
  <si>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</si>
  <si>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</si>
  <si>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</si>
  <si>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</si>
  <si>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</si>
  <si>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</si>
  <si>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</si>
  <si>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</si>
  <si>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</si>
  <si>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</si>
  <si>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</si>
  <si>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</si>
  <si>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</si>
  <si>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</si>
  <si>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</si>
  <si>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</si>
  <si>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</si>
  <si>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</si>
  <si>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</si>
  <si>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</si>
  <si>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</si>
  <si>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</si>
  <si>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</si>
  <si>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</si>
  <si>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</si>
  <si>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</si>
  <si>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</si>
  <si>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</si>
  <si>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</si>
  <si>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</si>
  <si>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</si>
  <si>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</si>
  <si>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</si>
  <si>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</si>
  <si>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</si>
  <si>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</si>
  <si>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</si>
  <si>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</si>
  <si>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</si>
  <si>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</si>
  <si>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</si>
  <si>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</si>
  <si>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</si>
  <si>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</si>
  <si>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</si>
  <si>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</si>
  <si>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</si>
  <si>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</si>
  <si>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</si>
  <si>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</si>
  <si>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</si>
  <si>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</si>
  <si>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</si>
  <si>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</si>
  <si>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</si>
  <si>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</si>
  <si>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</si>
  <si>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</si>
  <si>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</si>
  <si>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</si>
  <si>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</si>
  <si>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</si>
  <si>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</si>
  <si>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</si>
  <si>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</si>
  <si>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</si>
  <si>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</si>
  <si>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</si>
  <si>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</si>
  <si>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</si>
  <si>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</si>
  <si>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</si>
  <si>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</si>
  <si>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</si>
  <si>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</si>
  <si>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</si>
  <si>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</si>
  <si>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</si>
  <si>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</si>
  <si>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</si>
  <si>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</si>
  <si>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</si>
  <si>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</si>
  <si>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</si>
  <si>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</si>
  <si>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</si>
  <si>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</si>
  <si>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</si>
  <si>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</si>
  <si>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</si>
  <si>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</si>
  <si>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</si>
  <si>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</si>
  <si>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</si>
  <si>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</si>
  <si>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</si>
  <si>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</si>
  <si>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</si>
  <si>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</si>
  <si>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</si>
  <si>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</si>
  <si>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</si>
  <si>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</si>
  <si>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</si>
  <si>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</si>
  <si>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</si>
  <si>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</si>
  <si>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</si>
  <si>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</si>
  <si>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</si>
  <si>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</si>
  <si>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</si>
  <si>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</si>
  <si>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</si>
  <si>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</si>
  <si>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</si>
  <si>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</si>
  <si>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</si>
  <si>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</si>
  <si>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</si>
  <si>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</si>
  <si>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</si>
  <si>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</si>
  <si>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</si>
  <si>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</si>
  <si>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</si>
  <si>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</si>
  <si>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</si>
  <si>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</si>
  <si>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</si>
  <si>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</si>
  <si>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</si>
  <si>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</si>
  <si>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</si>
  <si>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</si>
  <si>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</si>
  <si>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</si>
  <si>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</si>
  <si>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</si>
  <si>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</si>
  <si>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</si>
  <si>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</si>
  <si>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</si>
  <si>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</si>
  <si>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</si>
  <si>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</si>
  <si>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</si>
  <si>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</si>
  <si>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</si>
  <si>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</si>
  <si>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</si>
  <si>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</si>
  <si>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</si>
  <si>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</si>
  <si>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</si>
  <si>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</si>
  <si>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</si>
  <si>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</si>
  <si>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</si>
  <si>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</si>
  <si>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</si>
  <si>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</si>
  <si>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</si>
  <si>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</si>
  <si>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</si>
  <si>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</si>
  <si>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</si>
  <si>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</si>
  <si>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</si>
  <si>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</si>
  <si>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</si>
  <si>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</si>
  <si>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</si>
  <si>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</si>
  <si>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</si>
  <si>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</si>
  <si>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</si>
  <si>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</si>
  <si>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</si>
  <si>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</si>
  <si>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</si>
  <si>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</si>
  <si>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</si>
  <si>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</si>
  <si>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</si>
  <si>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</si>
  <si>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</si>
  <si>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</si>
  <si>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</si>
  <si>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</si>
  <si>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</si>
  <si>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</si>
  <si>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</si>
  <si>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</si>
  <si>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</si>
  <si>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</si>
  <si>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</si>
  <si>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</si>
  <si>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</si>
  <si>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</si>
  <si>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</si>
  <si>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</si>
  <si>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</si>
  <si>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</si>
  <si>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</si>
  <si>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</si>
  <si>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</si>
  <si>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</si>
  <si>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</si>
  <si>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</si>
  <si>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</si>
  <si>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</si>
  <si>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</si>
  <si>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</si>
  <si>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</si>
  <si>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</si>
  <si>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</si>
  <si>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</si>
  <si>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</si>
  <si>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</si>
  <si>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</si>
  <si>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</si>
  <si>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</si>
  <si>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</si>
  <si>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</si>
  <si>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</si>
  <si>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</si>
  <si>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</si>
  <si>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</si>
  <si>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</si>
  <si>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</si>
  <si>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</si>
  <si>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</si>
  <si>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</si>
  <si>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</si>
  <si>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</si>
  <si>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</si>
  <si>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</si>
  <si>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</si>
  <si>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</si>
  <si>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</si>
  <si>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</si>
  <si>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</si>
  <si>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</si>
  <si>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</si>
  <si>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</si>
  <si>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</si>
  <si>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</si>
  <si>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</si>
  <si>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</si>
  <si>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</si>
  <si>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</si>
  <si>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</si>
  <si>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</si>
  <si>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</si>
  <si>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</si>
  <si>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</si>
  <si>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</si>
  <si>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</si>
  <si>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</si>
  <si>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</si>
  <si>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</si>
  <si>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</si>
  <si>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</si>
  <si>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</si>
  <si>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</si>
  <si>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</si>
  <si>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</si>
  <si>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</si>
  <si>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</si>
  <si>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</si>
  <si>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</si>
  <si>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</si>
  <si>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</si>
  <si>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</si>
  <si>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</si>
  <si>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</si>
  <si>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</si>
  <si>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</si>
  <si>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</si>
  <si>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</si>
  <si>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</si>
  <si>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</si>
  <si>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</si>
  <si>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</si>
  <si>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</si>
  <si>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</si>
  <si>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</si>
  <si>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</si>
  <si>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</si>
  <si>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</si>
  <si>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</si>
  <si>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</si>
  <si>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</si>
  <si>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</si>
  <si>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</si>
  <si>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</si>
  <si>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</si>
  <si>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</si>
  <si>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</si>
  <si>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</si>
  <si>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</si>
  <si>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</si>
  <si>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</si>
  <si>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</si>
  <si>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</si>
  <si>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</si>
  <si>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</si>
  <si>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</si>
  <si>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</si>
  <si>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</si>
  <si>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</si>
  <si>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</si>
  <si>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</si>
  <si>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</si>
  <si>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</si>
  <si>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</si>
  <si>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</si>
  <si>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</si>
  <si>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</si>
  <si>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</si>
  <si>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</si>
  <si>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</si>
  <si>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</si>
  <si>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</si>
  <si>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</si>
  <si>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</si>
  <si>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</si>
  <si>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</si>
  <si>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</si>
  <si>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</si>
  <si>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</si>
  <si>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</si>
  <si>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</si>
  <si>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</si>
  <si>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</si>
  <si>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</si>
  <si>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</si>
  <si>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</si>
  <si>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</si>
  <si>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</si>
  <si>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</si>
  <si>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</si>
  <si>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</si>
  <si>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</si>
  <si>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</si>
  <si>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</si>
  <si>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</si>
  <si>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</si>
  <si>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</si>
  <si>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</si>
  <si>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</si>
  <si>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</si>
  <si>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</si>
  <si>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</si>
  <si>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</si>
  <si>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</si>
  <si>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</si>
  <si>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</si>
  <si>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</si>
  <si>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</si>
  <si>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</si>
  <si>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</si>
  <si>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</si>
  <si>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</si>
  <si>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</si>
  <si>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</si>
  <si>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</si>
  <si>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</si>
  <si>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</si>
  <si>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</si>
  <si>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</si>
  <si>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</si>
  <si>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</si>
  <si>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</si>
  <si>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</si>
  <si>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</si>
  <si>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</si>
  <si>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</si>
  <si>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</si>
  <si>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</si>
  <si>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</si>
  <si>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</si>
  <si>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</si>
  <si>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</si>
  <si>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</si>
  <si>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</si>
  <si>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</si>
  <si>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</si>
  <si>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</si>
  <si>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</si>
  <si>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</si>
  <si>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</si>
  <si>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</si>
  <si>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</si>
  <si>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</si>
  <si>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</si>
  <si>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</si>
  <si>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</si>
  <si>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</si>
  <si>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</si>
  <si>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</si>
  <si>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</si>
  <si>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</si>
  <si>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</si>
  <si>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</si>
  <si>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</si>
  <si>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</si>
  <si>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</si>
  <si>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</si>
  <si>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</si>
  <si>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</si>
  <si>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</si>
  <si>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</si>
  <si>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</si>
  <si>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</si>
  <si>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</si>
  <si>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</si>
  <si>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</si>
  <si>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</si>
  <si>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</si>
  <si>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</si>
  <si>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</si>
  <si>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</si>
  <si>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</si>
  <si>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</si>
  <si>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</si>
  <si>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</si>
  <si>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</si>
  <si>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</si>
  <si>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</si>
  <si>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</si>
  <si>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</si>
  <si>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</si>
  <si>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</si>
  <si>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</si>
  <si>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</si>
  <si>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</si>
  <si>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</si>
  <si>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</si>
  <si>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</si>
  <si>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</si>
  <si>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</si>
  <si>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</si>
  <si>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</si>
  <si>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</si>
  <si>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</si>
  <si>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</si>
  <si>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</si>
  <si>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</si>
  <si>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</si>
  <si>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</si>
  <si>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</si>
  <si>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</si>
  <si>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</si>
  <si>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</si>
  <si>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</si>
  <si>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</si>
  <si>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</si>
  <si>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</si>
  <si>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</si>
  <si>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</si>
  <si>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</si>
  <si>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</si>
  <si>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</si>
  <si>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</si>
  <si>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</si>
  <si>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</si>
  <si>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</si>
  <si>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</si>
  <si>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</si>
  <si>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</si>
  <si>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</si>
  <si>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</si>
  <si>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</si>
  <si>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</si>
  <si>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</si>
  <si>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</si>
  <si>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</si>
  <si>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</si>
  <si>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</si>
  <si>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</si>
  <si>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</si>
  <si>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</si>
  <si>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</si>
  <si>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</si>
  <si>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</si>
  <si>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</si>
  <si>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</si>
  <si>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</si>
  <si>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</si>
  <si>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</si>
  <si>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</si>
  <si>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</si>
  <si>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</si>
  <si>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</si>
  <si>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</si>
  <si>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</si>
  <si>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</si>
  <si>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</si>
  <si>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</si>
  <si>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</si>
  <si>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</si>
  <si>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</si>
  <si>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</si>
  <si>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</si>
  <si>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</si>
  <si>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</si>
  <si>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</si>
  <si>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</si>
  <si>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</si>
  <si>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</si>
  <si>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</si>
  <si>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</si>
  <si>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</si>
  <si>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</si>
  <si>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</si>
  <si>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</si>
  <si>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</si>
  <si>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</si>
  <si>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</si>
  <si>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</si>
  <si>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</si>
  <si>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</si>
  <si>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</si>
  <si>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</si>
  <si>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</si>
  <si>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</si>
  <si>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</si>
  <si>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</si>
  <si>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</si>
  <si>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</si>
  <si>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</si>
  <si>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</si>
  <si>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</si>
  <si>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</si>
  <si>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</si>
  <si>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</si>
  <si>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</si>
  <si>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</si>
  <si>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</si>
  <si>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</si>
  <si>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</si>
  <si>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</si>
  <si>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</si>
  <si>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</si>
  <si>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</si>
  <si>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</si>
  <si>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</si>
  <si>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</si>
  <si>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</si>
  <si>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</si>
  <si>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</si>
  <si>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</si>
  <si>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</si>
  <si>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</si>
  <si>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</si>
  <si>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</si>
  <si>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</si>
  <si>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</si>
  <si>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</si>
  <si>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</si>
  <si>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</si>
  <si>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</si>
  <si>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</si>
  <si>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</si>
  <si>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</si>
  <si>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</si>
  <si>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</si>
  <si>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</si>
  <si>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</si>
  <si>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</si>
  <si>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</si>
  <si>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</si>
  <si>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</si>
  <si>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</si>
  <si>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</si>
  <si>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</si>
  <si>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</si>
  <si>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</si>
  <si>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</si>
  <si>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</si>
  <si>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</si>
  <si>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</si>
  <si>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</si>
  <si>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</si>
  <si>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</si>
  <si>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</si>
  <si>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</si>
  <si>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</si>
  <si>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</si>
  <si>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</si>
  <si>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</si>
  <si>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</si>
  <si>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</si>
  <si>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</si>
  <si>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</si>
  <si>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</si>
  <si>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</si>
  <si>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</si>
  <si>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</si>
  <si>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</si>
  <si>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</si>
  <si>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</si>
  <si>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</si>
  <si>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</si>
  <si>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</si>
  <si>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</si>
  <si>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</si>
  <si>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</si>
  <si>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</si>
  <si>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</si>
  <si>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</si>
  <si>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</si>
  <si>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</si>
  <si>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</si>
  <si>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</si>
  <si>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</si>
  <si>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</si>
  <si>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</si>
  <si>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</si>
  <si>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</si>
  <si>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</si>
  <si>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</si>
  <si>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</si>
  <si>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</si>
  <si>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</si>
  <si>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</si>
  <si>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</si>
  <si>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</si>
  <si>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</si>
  <si>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</si>
  <si>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</si>
  <si>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</si>
  <si>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</si>
  <si>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</si>
  <si>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</si>
  <si>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</si>
  <si>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</si>
  <si>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</si>
  <si>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</si>
  <si>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</si>
  <si>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</si>
  <si>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</si>
  <si>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</si>
  <si>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</si>
  <si>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</si>
  <si>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</si>
  <si>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</si>
  <si>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</si>
  <si>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</si>
  <si>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</si>
  <si>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</si>
  <si>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</si>
  <si>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</si>
  <si>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</si>
  <si>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</si>
  <si>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</si>
  <si>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</si>
  <si>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</si>
  <si>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</si>
  <si>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</si>
  <si>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</si>
  <si>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</si>
  <si>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</si>
  <si>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</si>
  <si>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</si>
  <si>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</si>
  <si>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</si>
  <si>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</si>
  <si>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</si>
  <si>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</si>
  <si>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</si>
  <si>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</si>
  <si>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</si>
  <si>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</si>
  <si>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</si>
  <si>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</si>
  <si>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</si>
  <si>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</si>
  <si>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</si>
  <si>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</si>
  <si>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</si>
  <si>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</si>
  <si>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</si>
  <si>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</si>
  <si>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</si>
  <si>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</si>
  <si>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</si>
  <si>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</si>
  <si>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</si>
  <si>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</si>
  <si>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</si>
  <si>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</si>
  <si>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</si>
  <si>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</si>
  <si>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</si>
  <si>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</si>
  <si>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</si>
  <si>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</si>
  <si>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</si>
  <si>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</si>
  <si>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</si>
  <si>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</si>
  <si>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</si>
  <si>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</si>
  <si>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</si>
  <si>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</si>
  <si>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</si>
  <si>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</si>
  <si>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</si>
  <si>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</si>
  <si>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</si>
  <si>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</si>
  <si>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</si>
  <si>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</si>
  <si>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</si>
  <si>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</si>
  <si>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</si>
  <si>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</si>
  <si>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</si>
  <si>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</si>
  <si>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</si>
  <si>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</si>
  <si>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</si>
  <si>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</si>
  <si>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</si>
  <si>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</si>
  <si>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</si>
  <si>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</si>
  <si>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</si>
  <si>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</si>
  <si>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</si>
  <si>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</si>
  <si>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</si>
  <si>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</si>
  <si>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</si>
  <si>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</si>
  <si>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</si>
  <si>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</si>
  <si>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</si>
  <si>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</si>
  <si>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</si>
  <si>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</si>
  <si>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</si>
  <si>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</si>
  <si>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</si>
  <si>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</si>
  <si>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</si>
  <si>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</si>
  <si>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</si>
  <si>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</si>
  <si>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</si>
  <si>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</si>
  <si>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</si>
  <si>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</si>
  <si>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</si>
  <si>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</si>
  <si>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</si>
  <si>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</si>
  <si>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</si>
  <si>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</si>
  <si>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</si>
  <si>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</si>
  <si>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</si>
  <si>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</si>
  <si>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</si>
  <si>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</si>
  <si>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</si>
  <si>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</si>
  <si>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</si>
  <si>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</si>
  <si>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</si>
  <si>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</si>
  <si>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</si>
  <si>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</si>
  <si>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</si>
  <si>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</si>
  <si>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</si>
  <si>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</si>
  <si>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</si>
  <si>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</si>
  <si>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</si>
  <si>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</si>
  <si>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</si>
  <si>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</si>
  <si>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</si>
  <si>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</si>
  <si>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</si>
  <si>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</si>
  <si>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</si>
  <si>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</si>
  <si>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</si>
  <si>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</si>
  <si>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</si>
  <si>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</si>
  <si>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</si>
  <si>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</si>
  <si>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</si>
  <si>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</si>
  <si>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</si>
  <si>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</si>
  <si>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</si>
  <si>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</si>
  <si>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</si>
  <si>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</si>
  <si>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</si>
  <si>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</si>
  <si>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</si>
  <si>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</si>
  <si>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</si>
  <si>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</si>
  <si>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</si>
  <si>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</si>
  <si>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</si>
  <si>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</si>
  <si>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</si>
  <si>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</si>
  <si>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</si>
  <si>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</si>
  <si>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</si>
  <si>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</si>
  <si>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</si>
  <si>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</si>
  <si>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</si>
  <si>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</si>
  <si>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</si>
  <si>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</si>
  <si>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</si>
  <si>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</si>
  <si>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</si>
  <si>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</si>
  <si>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</si>
  <si>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</si>
  <si>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</si>
  <si>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</si>
  <si>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</si>
  <si>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</si>
  <si>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</si>
  <si>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</si>
  <si>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</si>
  <si>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</si>
  <si>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</si>
  <si>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</si>
  <si>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</si>
  <si>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</si>
  <si>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</si>
  <si>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</si>
  <si>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</si>
  <si>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</si>
  <si>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</si>
  <si>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</si>
  <si>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</si>
  <si>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</si>
  <si>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</si>
  <si>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</si>
  <si>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</si>
  <si>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</si>
  <si>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</si>
  <si>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</si>
  <si>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</si>
  <si>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</si>
  <si>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</si>
  <si>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</si>
  <si>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</si>
  <si>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</si>
  <si>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</si>
  <si>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</si>
  <si>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</si>
  <si>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</si>
  <si>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</si>
  <si>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</si>
  <si>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</si>
  <si>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</si>
  <si>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</si>
  <si>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</si>
  <si>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</si>
  <si>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</si>
  <si>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</si>
  <si>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</si>
  <si>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</si>
  <si>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</si>
  <si>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</si>
  <si>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</si>
  <si>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</si>
  <si>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</si>
  <si>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</si>
  <si>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</si>
  <si>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</si>
  <si>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</si>
  <si>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</si>
  <si>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</si>
  <si>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</si>
  <si>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</si>
  <si>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</si>
  <si>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</si>
  <si>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</si>
  <si>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</si>
  <si>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</si>
  <si>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</si>
  <si>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</si>
  <si>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</si>
  <si>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</si>
  <si>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</si>
  <si>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</si>
  <si>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</si>
  <si>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</si>
  <si>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</si>
  <si>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</si>
  <si>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</si>
  <si>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</si>
  <si>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</si>
  <si>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</si>
  <si>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</si>
  <si>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</si>
  <si>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</si>
  <si>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</si>
  <si>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</si>
  <si>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</si>
  <si>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</si>
  <si>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</si>
  <si>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</si>
  <si>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</si>
  <si>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</si>
  <si>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</si>
  <si>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</si>
  <si>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</si>
  <si>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</si>
  <si>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</si>
  <si>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</si>
  <si>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</si>
  <si>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</si>
  <si>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</si>
  <si>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</si>
  <si>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</si>
  <si>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</si>
  <si>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</si>
  <si>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</si>
  <si>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</si>
  <si>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</si>
  <si>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</si>
  <si>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</si>
  <si>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</si>
  <si>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</si>
  <si>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</si>
  <si>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</si>
  <si>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</si>
  <si>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</si>
  <si>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</si>
  <si>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</si>
  <si>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</si>
  <si>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</si>
  <si>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</si>
  <si>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</si>
  <si>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</si>
  <si>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</si>
  <si>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</si>
  <si>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</si>
  <si>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</si>
  <si>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</si>
  <si>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</si>
  <si>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</si>
  <si>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</si>
  <si>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</si>
  <si>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</si>
  <si>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</si>
  <si>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</si>
  <si>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</si>
  <si>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</si>
  <si>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</si>
  <si>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</si>
  <si>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</si>
  <si>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</si>
  <si>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</si>
  <si>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</si>
  <si>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</si>
  <si>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</si>
  <si>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</si>
  <si>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</si>
  <si>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</si>
  <si>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</si>
  <si>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</si>
  <si>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</si>
  <si>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</si>
  <si>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</si>
  <si>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</si>
  <si>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</si>
  <si>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</si>
  <si>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</si>
  <si>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</si>
  <si>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</si>
  <si>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</si>
  <si>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</si>
  <si>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</si>
  <si>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</si>
  <si>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</si>
  <si>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</si>
  <si>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</si>
  <si>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</si>
  <si>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</si>
  <si>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</si>
  <si>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</si>
  <si>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</si>
  <si>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</si>
  <si>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</si>
  <si>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</si>
  <si>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</si>
  <si>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</si>
  <si>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</si>
  <si>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</si>
  <si>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</si>
  <si>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</si>
  <si>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</si>
  <si>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</si>
  <si>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</si>
  <si>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</si>
  <si>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</si>
  <si>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</si>
  <si>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</si>
  <si>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</si>
  <si>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</si>
  <si>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</si>
  <si>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</si>
  <si>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</si>
  <si>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</si>
  <si>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</si>
  <si>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</si>
  <si>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</si>
  <si>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</si>
  <si>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</si>
  <si>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</si>
  <si>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</si>
  <si>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</si>
  <si>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</si>
  <si>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</si>
  <si>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</si>
  <si>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</si>
  <si>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</si>
  <si>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</si>
  <si>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</si>
  <si>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</si>
  <si>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</si>
  <si>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</si>
  <si>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</si>
  <si>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</si>
  <si>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</si>
  <si>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</si>
  <si>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</si>
  <si>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</si>
  <si>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</si>
  <si>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</si>
  <si>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</si>
  <si>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</si>
  <si>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</si>
  <si>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</si>
  <si>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</si>
  <si>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</si>
  <si>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</si>
  <si>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</si>
  <si>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</si>
  <si>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</si>
  <si>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</si>
  <si>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</si>
  <si>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</si>
  <si>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</si>
  <si>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</si>
  <si>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</si>
  <si>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</si>
  <si>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</si>
  <si>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</si>
  <si>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</si>
  <si>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</si>
  <si>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</si>
  <si>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</si>
  <si>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</si>
  <si>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</si>
  <si>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</si>
  <si>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</si>
  <si>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</si>
  <si>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</si>
  <si>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</si>
  <si>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</si>
  <si>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</si>
  <si>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</si>
  <si>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</si>
  <si>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</si>
  <si>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</si>
  <si>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</si>
  <si>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</si>
  <si>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</si>
  <si>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</si>
  <si>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</si>
  <si>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</si>
  <si>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</si>
  <si>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</si>
  <si>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</si>
  <si>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</si>
  <si>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</si>
  <si>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</si>
  <si>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</si>
  <si>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</si>
  <si>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</si>
  <si>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</si>
  <si>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</si>
  <si>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</si>
  <si>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</si>
  <si>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</si>
  <si>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</si>
  <si>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</si>
  <si>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</si>
  <si>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</si>
  <si>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</si>
  <si>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</si>
  <si>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</si>
  <si>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</si>
  <si>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</si>
  <si>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</si>
  <si>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</si>
  <si>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</si>
  <si>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</si>
  <si>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</si>
  <si>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</si>
  <si>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</si>
  <si>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</si>
  <si>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</si>
  <si>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</si>
  <si>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</si>
  <si>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</si>
  <si>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</si>
  <si>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</si>
  <si>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</si>
  <si>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</si>
  <si>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</si>
  <si>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</si>
  <si>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</si>
  <si>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</si>
  <si>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</si>
  <si>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</si>
  <si>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</si>
  <si>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</si>
  <si>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</si>
  <si>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</si>
  <si>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</si>
  <si>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</si>
  <si>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</si>
  <si>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</si>
  <si>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</si>
  <si>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</si>
  <si>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</si>
  <si>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</si>
  <si>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</si>
  <si>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</si>
  <si>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</si>
  <si>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</si>
  <si>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</si>
  <si>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</si>
  <si>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</si>
  <si>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</si>
  <si>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</si>
  <si>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</si>
  <si>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</si>
  <si>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</si>
  <si>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</si>
  <si>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</si>
  <si>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</si>
  <si>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</si>
  <si>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</si>
  <si>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</si>
  <si>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</si>
  <si>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</si>
  <si>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</si>
  <si>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</si>
  <si>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</si>
  <si>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</si>
  <si>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</si>
  <si>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</si>
  <si>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</si>
  <si>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</si>
  <si>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</si>
  <si>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</si>
  <si>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</si>
  <si>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</si>
  <si>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</si>
  <si>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</si>
  <si>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</si>
  <si>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</si>
  <si>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</si>
  <si>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</si>
  <si>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</si>
  <si>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</si>
  <si>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</si>
  <si>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</si>
  <si>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</si>
  <si>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</si>
  <si>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</si>
  <si>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</si>
  <si>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</si>
  <si>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</si>
  <si>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</si>
  <si>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</si>
  <si>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</si>
  <si>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</si>
  <si>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</si>
  <si>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</si>
  <si>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</si>
  <si>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</si>
  <si>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</si>
  <si>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</si>
  <si>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</si>
  <si>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</si>
  <si>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</si>
  <si>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</si>
  <si>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</si>
  <si>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</si>
  <si>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</si>
  <si>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</si>
  <si>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</si>
  <si>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</si>
  <si>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</si>
  <si>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</si>
  <si>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</si>
  <si>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</si>
  <si>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</si>
  <si>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</si>
  <si>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</si>
  <si>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</si>
  <si>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</si>
  <si>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</si>
  <si>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</si>
  <si>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</si>
  <si>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</si>
  <si>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</si>
  <si>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</si>
  <si>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</si>
  <si>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</si>
  <si>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</si>
  <si>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</si>
  <si>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</si>
  <si>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</si>
  <si>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</si>
  <si>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</si>
  <si>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</si>
  <si>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</si>
  <si>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</si>
  <si>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</si>
  <si>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</si>
  <si>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</si>
  <si>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</si>
  <si>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</si>
  <si>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</si>
  <si>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</si>
  <si>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</si>
  <si>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</si>
  <si>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</si>
  <si>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</si>
  <si>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</si>
  <si>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</si>
  <si>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</si>
  <si>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</si>
  <si>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</si>
  <si>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</si>
  <si>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</si>
  <si>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</si>
  <si>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</si>
  <si>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</si>
  <si>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</si>
  <si>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</si>
  <si>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</si>
  <si>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</si>
  <si>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</si>
  <si>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</si>
  <si>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</si>
  <si>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</si>
  <si>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</si>
  <si>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</si>
  <si>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</si>
  <si>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</si>
  <si>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</si>
  <si>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</si>
  <si>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</si>
  <si>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</si>
  <si>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</si>
  <si>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</si>
  <si>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</si>
  <si>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</si>
  <si>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</si>
  <si>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</si>
  <si>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</si>
  <si>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</si>
  <si>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</si>
  <si>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</si>
  <si>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</si>
  <si>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</si>
  <si>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</si>
  <si>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</si>
  <si>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</si>
  <si>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</si>
  <si>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</si>
  <si>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</si>
  <si>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</si>
  <si>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</si>
  <si>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</si>
  <si>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</si>
  <si>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</si>
  <si>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</si>
  <si>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</si>
  <si>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</si>
  <si>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</si>
  <si>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</si>
  <si>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</si>
  <si>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</si>
  <si>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</si>
  <si>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</si>
  <si>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</si>
  <si>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</si>
  <si>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</si>
  <si>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</si>
  <si>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</si>
  <si>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</si>
  <si>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</si>
  <si>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</si>
  <si>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</si>
  <si>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</si>
  <si>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</si>
  <si>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</si>
  <si>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</si>
  <si>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</si>
  <si>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</si>
  <si>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</si>
  <si>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</si>
  <si>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</si>
  <si>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</si>
  <si>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</si>
  <si>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</si>
  <si>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</si>
  <si>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</si>
  <si>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</si>
  <si>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</si>
  <si>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</si>
  <si>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</si>
  <si>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</si>
  <si>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</si>
  <si>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</si>
  <si>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</si>
  <si>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</si>
  <si>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</si>
  <si>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</si>
  <si>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</si>
  <si>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</si>
  <si>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</si>
  <si>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</si>
  <si>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</si>
  <si>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</si>
  <si>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</si>
  <si>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</si>
  <si>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</si>
  <si>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</si>
  <si>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</si>
  <si>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</si>
  <si>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</si>
  <si>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</si>
  <si>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</si>
  <si>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</si>
  <si>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</si>
  <si>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</si>
  <si>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</si>
  <si>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</si>
  <si>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</si>
  <si>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</si>
  <si>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</si>
  <si>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</si>
  <si>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</si>
  <si>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</si>
  <si>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</si>
  <si>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</si>
  <si>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</si>
  <si>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</si>
  <si>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</si>
  <si>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</si>
  <si>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</si>
  <si>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</si>
  <si>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</si>
  <si>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</si>
  <si>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</si>
  <si>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</si>
  <si>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</si>
  <si>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</si>
  <si>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</si>
  <si>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</si>
  <si>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</si>
  <si>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</si>
  <si>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</si>
  <si>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</si>
  <si>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</si>
  <si>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</si>
  <si>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</si>
  <si>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</si>
  <si>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</si>
  <si>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</si>
  <si>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</si>
  <si>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</si>
  <si>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</si>
  <si>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</si>
  <si>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</si>
  <si>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</si>
  <si>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</si>
  <si>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</si>
  <si>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</si>
  <si>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</si>
  <si>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</si>
  <si>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</si>
  <si>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</si>
  <si>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</si>
  <si>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</si>
  <si>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</si>
  <si>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</si>
  <si>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</si>
  <si>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</si>
  <si>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</si>
  <si>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</si>
  <si>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</si>
  <si>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</si>
  <si>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</si>
  <si>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</si>
  <si>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</si>
  <si>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</si>
  <si>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</si>
  <si>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</si>
  <si>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</si>
  <si>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</si>
  <si>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</si>
  <si>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</si>
  <si>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</si>
  <si>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</si>
  <si>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</si>
  <si>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</si>
  <si>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</si>
  <si>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</si>
  <si>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</si>
  <si>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</si>
  <si>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</si>
  <si>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</si>
  <si>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</si>
  <si>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</si>
  <si>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</si>
  <si>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</si>
  <si>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</si>
  <si>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</si>
  <si>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</si>
  <si>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</si>
  <si>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</si>
  <si>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</si>
  <si>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</si>
  <si>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</si>
  <si>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</si>
  <si>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</si>
  <si>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</si>
  <si>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</si>
  <si>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</si>
  <si>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</si>
  <si>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</si>
  <si>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</si>
  <si>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</si>
  <si>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</si>
  <si>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</si>
  <si>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</si>
  <si>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</si>
  <si>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</si>
  <si>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</si>
  <si>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</si>
  <si>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</si>
  <si>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</si>
  <si>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</si>
  <si>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</si>
  <si>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</si>
  <si>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</si>
  <si>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</si>
  <si>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</si>
  <si>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</si>
  <si>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</si>
  <si>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</si>
  <si>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</si>
  <si>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</si>
  <si>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</si>
  <si>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</si>
  <si>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</si>
  <si>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</si>
  <si>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</si>
  <si>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</si>
  <si>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</si>
  <si>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</si>
  <si>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</si>
  <si>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</si>
  <si>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</si>
  <si>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</si>
  <si>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</si>
  <si>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</si>
  <si>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</si>
  <si>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</si>
  <si>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</si>
  <si>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</si>
  <si>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</si>
  <si>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</si>
  <si>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</si>
  <si>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</si>
  <si>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</si>
  <si>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</si>
  <si>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</si>
  <si>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</si>
  <si>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</si>
  <si>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</si>
  <si>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</si>
  <si>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</si>
  <si>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</si>
  <si>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</si>
  <si>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</si>
  <si>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</si>
  <si>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</si>
  <si>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</si>
  <si>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</si>
  <si>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</si>
  <si>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</si>
  <si>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</si>
  <si>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</si>
  <si>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</si>
  <si>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</si>
  <si>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</si>
  <si>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</si>
  <si>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</si>
  <si>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</si>
  <si>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</si>
  <si>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</si>
  <si>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</si>
  <si>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</si>
  <si>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</si>
  <si>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</si>
  <si>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</si>
  <si>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</si>
  <si>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</si>
  <si>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</si>
  <si>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</si>
  <si>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</si>
  <si>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</si>
  <si>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</si>
  <si>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</si>
  <si>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</si>
  <si>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</si>
  <si>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</si>
  <si>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</si>
  <si>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</si>
  <si>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</si>
  <si>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</si>
  <si>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</si>
  <si>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</si>
  <si>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</si>
  <si>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</si>
  <si>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</si>
  <si>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</si>
  <si>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</si>
  <si>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</si>
  <si>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</si>
  <si>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</si>
  <si>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</si>
  <si>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</si>
  <si>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</si>
  <si>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</si>
  <si>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</si>
  <si>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</si>
  <si>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</si>
  <si>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</si>
  <si>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</si>
  <si>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</si>
  <si>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</si>
  <si>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</si>
  <si>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</si>
  <si>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</si>
  <si>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</si>
  <si>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</si>
  <si>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</si>
  <si>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</si>
  <si>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</si>
  <si>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</si>
  <si>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</si>
  <si>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</si>
  <si>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</si>
  <si>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</si>
  <si>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</si>
  <si>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</si>
  <si>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</si>
  <si>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</si>
  <si>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</si>
  <si>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</si>
  <si>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</si>
  <si>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</si>
  <si>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</si>
  <si>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</si>
  <si>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</si>
  <si>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</si>
  <si>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</si>
  <si>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</si>
  <si>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</si>
  <si>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</si>
  <si>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</si>
  <si>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</si>
  <si>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</si>
  <si>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</si>
  <si>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</si>
  <si>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</si>
  <si>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</si>
  <si>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</si>
  <si>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</si>
  <si>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</si>
  <si>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</si>
  <si>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</si>
  <si>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</si>
  <si>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</si>
  <si>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</si>
  <si>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</si>
  <si>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</si>
  <si>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</si>
  <si>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</si>
  <si>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</si>
  <si>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</si>
  <si>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</si>
  <si>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</si>
  <si>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</si>
  <si>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</si>
  <si>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</si>
  <si>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</si>
  <si>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</si>
  <si>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</si>
  <si>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</si>
  <si>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</si>
  <si>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</si>
  <si>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</si>
  <si>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</si>
  <si>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</si>
  <si>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</si>
  <si>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</si>
  <si>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</si>
  <si>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</si>
  <si>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</si>
  <si>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</si>
  <si>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</si>
  <si>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</si>
  <si>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</si>
  <si>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</si>
  <si>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</si>
  <si>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</si>
  <si>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</si>
  <si>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</si>
  <si>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</si>
  <si>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</si>
  <si>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</si>
  <si>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</si>
  <si>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</si>
  <si>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</si>
  <si>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</si>
  <si>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</si>
  <si>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</si>
  <si>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</si>
  <si>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</si>
  <si>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</si>
  <si>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</si>
  <si>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</si>
  <si>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</si>
  <si>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</si>
  <si>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</si>
  <si>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</si>
  <si>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</si>
  <si>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</si>
  <si>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</si>
  <si>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</si>
  <si>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</si>
  <si>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</si>
  <si>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</si>
  <si>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</si>
  <si>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</si>
  <si>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</si>
  <si>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</si>
  <si>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</si>
  <si>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</si>
  <si>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</si>
  <si>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</si>
  <si>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</si>
  <si>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</si>
  <si>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</si>
  <si>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</si>
  <si>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</si>
  <si>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</si>
  <si>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</si>
  <si>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</si>
  <si>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</si>
  <si>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</si>
  <si>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</si>
  <si>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</si>
  <si>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</si>
  <si>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</si>
  <si>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</si>
  <si>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</si>
  <si>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</si>
  <si>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</si>
  <si>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</si>
  <si>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</si>
  <si>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</si>
  <si>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</si>
  <si>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</si>
  <si>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</si>
  <si>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</si>
  <si>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</si>
  <si>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</si>
  <si>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</si>
  <si>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</si>
  <si>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</si>
  <si>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</si>
  <si>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</si>
  <si>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</si>
  <si>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</si>
  <si>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</si>
  <si>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</si>
  <si>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</si>
  <si>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</si>
  <si>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</si>
  <si>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</si>
  <si>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</si>
  <si>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</si>
  <si>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</si>
  <si>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</si>
  <si>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</si>
  <si>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</si>
  <si>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</si>
  <si>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</si>
  <si>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</si>
  <si>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</si>
  <si>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</si>
  <si>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</si>
  <si>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</si>
  <si>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</si>
  <si>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</si>
  <si>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</si>
  <si>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</si>
  <si>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</si>
  <si>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</si>
  <si>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</si>
  <si>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</si>
  <si>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</si>
  <si>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</si>
  <si>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</si>
  <si>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</si>
  <si>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</si>
  <si>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</si>
  <si>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</si>
  <si>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</si>
  <si>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</si>
  <si>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</si>
  <si>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</si>
  <si>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</si>
  <si>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</si>
  <si>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</si>
  <si>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</si>
  <si>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</si>
  <si>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</si>
  <si>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</si>
  <si>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</si>
  <si>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</si>
  <si>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</si>
  <si>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</si>
  <si>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</si>
  <si>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</si>
  <si>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</si>
  <si>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</si>
  <si>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</si>
  <si>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</si>
  <si>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</si>
  <si>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</si>
  <si>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</si>
  <si>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</si>
  <si>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</si>
  <si>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</si>
  <si>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</si>
  <si>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</si>
  <si>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</si>
  <si>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</si>
  <si>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</si>
  <si>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</si>
  <si>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</si>
  <si>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</si>
  <si>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</si>
  <si>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</si>
  <si>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</si>
  <si>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</si>
  <si>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</si>
  <si>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</si>
  <si>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</si>
  <si>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</si>
  <si>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</si>
  <si>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</si>
  <si>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</si>
  <si>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</si>
  <si>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</si>
  <si>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</si>
  <si>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</si>
  <si>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</si>
  <si>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</si>
  <si>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</si>
  <si>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</si>
  <si>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</si>
  <si>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</si>
  <si>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</si>
  <si>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</si>
  <si>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</si>
  <si>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</si>
  <si>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</si>
  <si>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</si>
  <si>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</si>
  <si>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</si>
  <si>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</si>
  <si>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</si>
  <si>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</si>
  <si>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</si>
  <si>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</si>
  <si>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</si>
  <si>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</si>
  <si>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</si>
  <si>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</si>
  <si>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</si>
  <si>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</si>
  <si>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</si>
  <si>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</si>
  <si>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</si>
  <si>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</si>
  <si>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</si>
  <si>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</si>
  <si>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</si>
  <si>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</si>
  <si>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</si>
  <si>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</si>
  <si>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</si>
  <si>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</si>
  <si>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</si>
  <si>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</si>
  <si>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</si>
  <si>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</si>
  <si>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</si>
  <si>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</si>
  <si>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</si>
  <si>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</si>
  <si>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</si>
  <si>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</si>
  <si>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</si>
  <si>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</si>
  <si>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</si>
  <si>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</si>
  <si>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</si>
  <si>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</si>
  <si>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</si>
  <si>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</si>
  <si>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</si>
  <si>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</si>
  <si>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</si>
  <si>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</si>
  <si>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</si>
  <si>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</si>
  <si>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</si>
  <si>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</si>
  <si>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</si>
  <si>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</si>
  <si>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</si>
  <si>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</si>
  <si>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</si>
  <si>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</si>
  <si>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</si>
  <si>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</si>
  <si>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</si>
  <si>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</si>
  <si>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</si>
  <si>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</si>
  <si>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</si>
  <si>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</si>
  <si>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</si>
  <si>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</si>
  <si>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</si>
  <si>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</si>
  <si>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</si>
  <si>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</si>
  <si>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</si>
  <si>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</si>
  <si>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</si>
  <si>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</si>
  <si>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</si>
  <si>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</si>
  <si>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</si>
  <si>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</si>
  <si>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</si>
  <si>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</si>
  <si>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</si>
  <si>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</si>
  <si>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</si>
  <si>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</si>
  <si>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</si>
  <si>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</si>
  <si>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</si>
  <si>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</si>
  <si>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</si>
  <si>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</si>
  <si>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</si>
  <si>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</si>
  <si>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</si>
  <si>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</si>
  <si>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</si>
  <si>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</si>
  <si>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</si>
  <si>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</si>
  <si>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</si>
  <si>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</si>
  <si>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</si>
  <si>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</si>
  <si>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</si>
  <si>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</si>
  <si>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</si>
  <si>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</si>
  <si>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</si>
  <si>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</si>
  <si>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</si>
  <si>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</si>
  <si>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</si>
  <si>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</si>
  <si>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</si>
  <si>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</si>
  <si>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</si>
  <si>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</si>
  <si>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</si>
  <si>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</si>
  <si>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</si>
  <si>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</si>
  <si>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</si>
  <si>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</si>
  <si>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</si>
  <si>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</si>
  <si>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</si>
  <si>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</si>
  <si>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</si>
  <si>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</si>
  <si>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</si>
  <si>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</si>
  <si>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</si>
  <si>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</si>
  <si>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</si>
  <si>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</si>
  <si>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</si>
  <si>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</si>
  <si>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</si>
  <si>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</si>
  <si>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</si>
  <si>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</si>
  <si>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</si>
  <si>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</si>
  <si>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</si>
  <si>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</si>
  <si>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</si>
  <si>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</si>
  <si>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</si>
  <si>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</si>
  <si>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</si>
  <si>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</si>
  <si>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</si>
  <si>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</si>
  <si>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</si>
  <si>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</si>
  <si>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</si>
  <si>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</si>
  <si>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</si>
  <si>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</si>
  <si>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</si>
  <si>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</si>
  <si>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</si>
  <si>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</si>
  <si>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</si>
  <si>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</si>
  <si>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</si>
  <si>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</si>
  <si>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</si>
  <si>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</si>
  <si>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</si>
  <si>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</si>
  <si>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</si>
  <si>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</si>
  <si>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</si>
  <si>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</si>
  <si>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</si>
  <si>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</si>
  <si>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</si>
  <si>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</si>
  <si>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</si>
  <si>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</si>
  <si>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</si>
  <si>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</si>
  <si>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</si>
  <si>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</si>
  <si>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</si>
  <si>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</si>
  <si>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</si>
  <si>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</si>
  <si>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</si>
  <si>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</si>
  <si>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</si>
  <si>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</si>
  <si>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</si>
  <si>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</si>
  <si>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</si>
  <si>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</si>
  <si>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</si>
  <si>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</si>
  <si>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</si>
  <si>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</si>
  <si>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</si>
  <si>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</si>
  <si>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</si>
  <si>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</si>
  <si>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</si>
  <si>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</si>
  <si>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</si>
  <si>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</si>
  <si>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</si>
  <si>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</si>
  <si>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</si>
  <si>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</si>
  <si>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</si>
  <si>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</si>
  <si>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</si>
  <si>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</si>
  <si>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</si>
  <si>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</si>
  <si>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</si>
  <si>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</si>
  <si>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</si>
  <si>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</si>
  <si>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</si>
  <si>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</si>
  <si>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</si>
  <si>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</si>
  <si>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</si>
  <si>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</si>
  <si>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</si>
  <si>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</si>
  <si>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</si>
  <si>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</si>
  <si>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</si>
  <si>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</si>
  <si>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</si>
  <si>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</si>
  <si>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</si>
  <si>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</si>
  <si>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</si>
  <si>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</si>
  <si>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</si>
  <si>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</si>
  <si>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</si>
  <si>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</si>
  <si>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</si>
  <si>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</si>
  <si>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</si>
  <si>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</si>
  <si>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</si>
  <si>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</si>
  <si>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</si>
  <si>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</si>
  <si>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</si>
  <si>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</si>
  <si>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</si>
  <si>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</si>
  <si>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</si>
  <si>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</si>
  <si>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</si>
  <si>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</si>
  <si>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</si>
  <si>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</si>
  <si>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</si>
  <si>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</si>
  <si>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</si>
  <si>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</si>
  <si>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</si>
  <si>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</si>
  <si>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</si>
  <si>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</si>
  <si>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</si>
  <si>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</si>
  <si>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</si>
  <si>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</si>
  <si>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</si>
  <si>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</si>
  <si>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</si>
  <si>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</si>
  <si>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</si>
  <si>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</si>
  <si>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</si>
  <si>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</si>
  <si>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</si>
  <si>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</si>
  <si>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</si>
  <si>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</si>
  <si>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</si>
  <si>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</si>
  <si>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</si>
  <si>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</si>
  <si>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</si>
  <si>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</si>
  <si>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</si>
  <si>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</si>
  <si>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</si>
  <si>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</si>
  <si>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</si>
  <si>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</si>
  <si>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</si>
  <si>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</si>
  <si>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</si>
  <si>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</si>
  <si>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</si>
  <si>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</si>
  <si>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</si>
  <si>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</si>
  <si>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</si>
  <si>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</si>
  <si>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</si>
  <si>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</si>
  <si>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</si>
  <si>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</si>
  <si>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</si>
  <si>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</si>
  <si>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</si>
  <si>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</si>
  <si>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</si>
  <si>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</si>
  <si>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</si>
  <si>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</si>
  <si>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</si>
  <si>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</si>
  <si>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</si>
  <si>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</si>
  <si>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</si>
  <si>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</si>
  <si>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</si>
  <si>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</si>
  <si>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</si>
  <si>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</si>
  <si>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</si>
  <si>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</si>
  <si>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</si>
  <si>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</si>
  <si>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</si>
  <si>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</si>
  <si>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</si>
  <si>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</si>
  <si>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</si>
  <si>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</si>
  <si>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</si>
  <si>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</si>
  <si>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</si>
  <si>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</si>
  <si>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</si>
  <si>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</si>
  <si>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</si>
  <si>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</si>
  <si>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</si>
  <si>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</si>
  <si>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</si>
  <si>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</si>
  <si>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</si>
  <si>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</si>
  <si>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</si>
  <si>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</si>
  <si>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</si>
  <si>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</si>
  <si>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</si>
  <si>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</si>
  <si>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</si>
  <si>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</si>
  <si>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</si>
  <si>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</si>
  <si>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</si>
  <si>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</si>
  <si>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</si>
  <si>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</si>
  <si>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</si>
  <si>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</si>
  <si>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</si>
  <si>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</si>
  <si>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</si>
  <si>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</si>
  <si>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</si>
  <si>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</si>
  <si>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</si>
  <si>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</si>
  <si>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</si>
  <si>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</si>
  <si>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</si>
  <si>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</si>
  <si>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</si>
  <si>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</si>
  <si>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</si>
  <si>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</si>
  <si>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</si>
  <si>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</si>
  <si>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</si>
  <si>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</si>
  <si>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</si>
  <si>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</si>
  <si>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</si>
  <si>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</si>
  <si>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</si>
  <si>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</si>
  <si>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</si>
  <si>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</si>
  <si>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</si>
  <si>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</si>
  <si>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</si>
  <si>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</si>
  <si>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</si>
  <si>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</si>
  <si>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</si>
  <si>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</si>
  <si>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</si>
  <si>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</si>
  <si>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</si>
  <si>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</si>
  <si>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</si>
  <si>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</si>
  <si>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</si>
  <si>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</si>
  <si>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</si>
  <si>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</si>
  <si>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</si>
  <si>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</si>
  <si>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</si>
  <si>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</si>
  <si>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</si>
  <si>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</si>
  <si>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</si>
  <si>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</si>
  <si>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</si>
  <si>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</si>
  <si>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</si>
  <si>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</si>
  <si>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</si>
  <si>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</si>
  <si>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</si>
  <si>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</si>
  <si>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</si>
  <si>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</si>
  <si>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</si>
  <si>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</si>
  <si>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</si>
  <si>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</si>
  <si>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</si>
  <si>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</si>
  <si>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</si>
  <si>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</si>
  <si>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</si>
  <si>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</si>
  <si>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</si>
  <si>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</si>
  <si>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</si>
  <si>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</si>
  <si>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</si>
  <si>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</si>
  <si>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</si>
  <si>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</si>
  <si>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</si>
  <si>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</si>
  <si>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</si>
  <si>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</si>
  <si>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</si>
  <si>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</si>
  <si>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</si>
  <si>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</si>
  <si>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</si>
  <si>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</si>
  <si>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</si>
  <si>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</si>
  <si>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</si>
  <si>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</si>
  <si>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</si>
  <si>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</si>
  <si>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</si>
  <si>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</si>
  <si>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</si>
  <si>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</si>
  <si>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</si>
  <si>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</si>
  <si>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</si>
  <si>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</si>
  <si>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</si>
  <si>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</si>
  <si>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</si>
  <si>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</si>
  <si>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</si>
  <si>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</si>
  <si>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</si>
  <si>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</si>
  <si>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</si>
  <si>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</si>
  <si>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</si>
  <si>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</si>
  <si>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</si>
  <si>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</si>
  <si>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</si>
  <si>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</si>
  <si>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</si>
  <si>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</si>
  <si>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</si>
  <si>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</si>
  <si>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</si>
  <si>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</si>
  <si>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</si>
  <si>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</si>
  <si>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</si>
  <si>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</si>
  <si>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</si>
  <si>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</si>
  <si>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</si>
  <si>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</si>
  <si>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</si>
  <si>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</si>
  <si>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</si>
  <si>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</si>
  <si>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</si>
  <si>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</si>
  <si>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</si>
  <si>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</si>
  <si>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</si>
  <si>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</si>
  <si>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</si>
  <si>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</si>
  <si>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</si>
  <si>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</si>
  <si>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</si>
  <si>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</si>
  <si>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</si>
  <si>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</si>
  <si>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</si>
  <si>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</si>
  <si>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</si>
  <si>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</si>
  <si>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</si>
  <si>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</si>
  <si>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</si>
  <si>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</si>
  <si>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</si>
  <si>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</si>
  <si>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</si>
  <si>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</si>
  <si>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</si>
  <si>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</si>
  <si>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</si>
  <si>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</si>
  <si>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</si>
  <si>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</si>
  <si>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</si>
  <si>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</si>
  <si>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</si>
  <si>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</si>
  <si>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</si>
  <si>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</si>
  <si>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</si>
  <si>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</si>
  <si>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</si>
  <si>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</si>
  <si>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</si>
  <si>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</si>
  <si>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</si>
  <si>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</si>
  <si>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</si>
  <si>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</si>
  <si>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</si>
  <si>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</si>
  <si>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</si>
  <si>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</si>
  <si>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</si>
  <si>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</si>
  <si>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</si>
  <si>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</si>
  <si>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</si>
  <si>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</si>
  <si>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</si>
  <si>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</si>
  <si>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</si>
  <si>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</si>
  <si>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</si>
  <si>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</si>
  <si>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</si>
  <si>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</si>
  <si>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</si>
  <si>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</si>
  <si>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</si>
  <si>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</si>
  <si>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</si>
  <si>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</si>
  <si>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</si>
  <si>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</si>
  <si>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</si>
  <si>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</si>
  <si>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</si>
  <si>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</si>
  <si>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</si>
  <si>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</si>
  <si>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</si>
  <si>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</si>
  <si>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</si>
  <si>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</si>
  <si>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</si>
  <si>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</si>
  <si>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</si>
  <si>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</si>
  <si>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</si>
  <si>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</si>
  <si>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</si>
  <si>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</si>
  <si>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</si>
  <si>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</si>
  <si>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</si>
  <si>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</si>
  <si>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</si>
  <si>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</si>
  <si>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</si>
  <si>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</si>
  <si>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</si>
  <si>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</si>
  <si>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</si>
  <si>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</si>
  <si>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</si>
  <si>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</si>
  <si>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</si>
  <si>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</si>
  <si>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</si>
  <si>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</si>
  <si>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</si>
  <si>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</si>
  <si>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</si>
  <si>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</si>
  <si>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</si>
  <si>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</si>
  <si>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</si>
  <si>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</si>
  <si>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</si>
  <si>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</si>
  <si>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</si>
  <si>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</si>
  <si>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</si>
  <si>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</si>
  <si>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</si>
  <si>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</si>
  <si>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</si>
  <si>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</si>
  <si>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</si>
  <si>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</si>
  <si>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</si>
  <si>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</si>
  <si>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</si>
  <si>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</si>
  <si>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</si>
  <si>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</si>
  <si>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</si>
  <si>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</si>
  <si>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</si>
  <si>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</si>
  <si>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</si>
  <si>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</si>
  <si>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</si>
  <si>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</si>
  <si>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</si>
  <si>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</si>
  <si>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</si>
  <si>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</si>
  <si>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</si>
  <si>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</si>
  <si>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</si>
  <si>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</si>
  <si>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</si>
  <si>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</si>
  <si>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</si>
  <si>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</si>
  <si>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</si>
  <si>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</si>
  <si>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</si>
  <si>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</si>
  <si>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</si>
  <si>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</si>
  <si>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</si>
  <si>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</si>
  <si>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</si>
  <si>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</si>
  <si>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</si>
  <si>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</si>
  <si>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</si>
  <si>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</si>
  <si>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</si>
  <si>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</si>
  <si>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</si>
  <si>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</si>
  <si>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</si>
  <si>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</si>
  <si>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</si>
  <si>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</si>
  <si>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</si>
  <si>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</si>
  <si>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</si>
  <si>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</si>
  <si>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</si>
  <si>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</si>
  <si>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</si>
  <si>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</si>
  <si>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</si>
  <si>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</si>
  <si>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</si>
  <si>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</si>
  <si>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</si>
  <si>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</si>
  <si>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</si>
  <si>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</si>
  <si>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</si>
  <si>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</si>
  <si>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</si>
  <si>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</si>
  <si>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</si>
  <si>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</si>
  <si>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</si>
  <si>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</si>
  <si>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</si>
  <si>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</si>
  <si>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</si>
  <si>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</si>
  <si>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</si>
  <si>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</si>
  <si>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</si>
  <si>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</si>
  <si>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</si>
  <si>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</si>
  <si>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</si>
  <si>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</si>
  <si>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</si>
  <si>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</si>
  <si>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</si>
  <si>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</si>
  <si>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</si>
  <si>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</si>
  <si>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</si>
  <si>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</si>
  <si>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</si>
  <si>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</si>
  <si>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</si>
  <si>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</si>
  <si>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</si>
  <si>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</si>
  <si>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</si>
  <si>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</si>
  <si>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</si>
  <si>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</si>
  <si>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</si>
  <si>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</si>
  <si>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</si>
  <si>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</si>
  <si>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</si>
  <si>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</si>
  <si>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</si>
  <si>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</si>
  <si>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</si>
  <si>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</si>
  <si>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</si>
  <si>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</si>
  <si>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</si>
  <si>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</si>
  <si>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</si>
  <si>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</si>
  <si>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</si>
  <si>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</si>
  <si>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</si>
  <si>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</si>
  <si>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</si>
  <si>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</si>
  <si>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</si>
  <si>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</si>
  <si>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</si>
  <si>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</si>
  <si>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</si>
  <si>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</si>
  <si>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</si>
  <si>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</si>
  <si>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</si>
  <si>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</si>
  <si>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</si>
  <si>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</si>
  <si>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</si>
  <si>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</si>
  <si>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</si>
  <si>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</si>
  <si>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</si>
  <si>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</si>
  <si>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</si>
  <si>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</si>
  <si>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</si>
  <si>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</si>
  <si>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</si>
  <si>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</si>
  <si>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</si>
  <si>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</si>
  <si>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</si>
  <si>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</si>
  <si>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</si>
  <si>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</si>
  <si>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</si>
  <si>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</si>
  <si>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</si>
  <si>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</si>
  <si>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</si>
  <si>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</si>
  <si>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</si>
  <si>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</si>
  <si>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</si>
  <si>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</si>
  <si>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</si>
  <si>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</si>
  <si>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</si>
  <si>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</si>
  <si>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</si>
  <si>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</si>
  <si>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</si>
  <si>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</si>
  <si>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</si>
  <si>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</si>
  <si>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</si>
  <si>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</si>
  <si>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</si>
  <si>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</si>
  <si>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</si>
  <si>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</si>
  <si>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</si>
  <si>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</si>
  <si>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</si>
  <si>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</si>
  <si>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</si>
  <si>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</si>
  <si>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</si>
  <si>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</si>
  <si>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</si>
  <si>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</si>
  <si>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</si>
  <si>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</si>
  <si>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</si>
  <si>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</si>
  <si>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</si>
  <si>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</si>
  <si>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</si>
  <si>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</si>
  <si>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</si>
  <si>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</si>
  <si>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</si>
  <si>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</si>
  <si>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</si>
  <si>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</si>
  <si>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</si>
  <si>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</si>
  <si>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</si>
  <si>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</si>
  <si>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</si>
  <si>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</si>
  <si>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</si>
  <si>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</si>
  <si>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</si>
  <si>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</si>
  <si>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</si>
  <si>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</si>
  <si>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</si>
  <si>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</si>
  <si>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</si>
  <si>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</si>
  <si>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</si>
  <si>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</si>
  <si>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</si>
  <si>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</si>
  <si>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</si>
  <si>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</si>
  <si>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</si>
  <si>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</si>
  <si>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</si>
  <si>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</si>
  <si>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</si>
  <si>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</si>
  <si>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</si>
  <si>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</si>
  <si>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</si>
  <si>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</si>
  <si>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</si>
  <si>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</si>
  <si>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</si>
  <si>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</si>
  <si>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</si>
  <si>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</si>
  <si>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</si>
  <si>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</si>
  <si>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</si>
  <si>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</si>
  <si>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</si>
  <si>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</si>
  <si>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</si>
  <si>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</si>
  <si>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</si>
  <si>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</si>
  <si>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</si>
  <si>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</si>
  <si>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</si>
  <si>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</si>
  <si>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</si>
  <si>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</si>
  <si>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</si>
  <si>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</si>
  <si>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</si>
  <si>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</si>
  <si>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</si>
  <si>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</si>
  <si>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</si>
  <si>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</si>
  <si>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</si>
  <si>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</si>
  <si>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</si>
  <si>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</si>
  <si>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</si>
  <si>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</si>
  <si>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</si>
  <si>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</si>
  <si>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</si>
  <si>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</si>
  <si>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</si>
  <si>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</si>
  <si>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</si>
  <si>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</si>
  <si>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</si>
  <si>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</si>
  <si>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</si>
  <si>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</si>
  <si>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</si>
  <si>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</si>
  <si>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</si>
  <si>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</si>
  <si>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</si>
  <si>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</si>
  <si>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</si>
  <si>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</si>
  <si>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</si>
  <si>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</si>
  <si>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</si>
  <si>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</si>
  <si>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</si>
  <si>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</si>
  <si>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</si>
  <si>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</si>
  <si>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</si>
  <si>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</si>
  <si>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</si>
  <si>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</si>
  <si>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</si>
  <si>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</si>
  <si>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</si>
  <si>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</si>
  <si>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</si>
  <si>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</si>
  <si>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</si>
  <si>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</si>
  <si>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</si>
  <si>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</si>
  <si>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</si>
  <si>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</si>
  <si>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</si>
  <si>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</si>
  <si>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</si>
  <si>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</si>
  <si>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</si>
  <si>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</si>
  <si>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</si>
  <si>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</si>
  <si>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</si>
  <si>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</si>
  <si>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</si>
  <si>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</si>
  <si>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</si>
  <si>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</si>
  <si>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</si>
  <si>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</si>
  <si>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</si>
  <si>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</si>
  <si>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</si>
  <si>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</si>
  <si>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</si>
  <si>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</si>
  <si>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</si>
  <si>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</si>
  <si>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</si>
  <si>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</si>
  <si>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</si>
  <si>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</si>
  <si>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</si>
  <si>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</si>
  <si>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</si>
  <si>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</si>
  <si>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</si>
  <si>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</si>
  <si>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</si>
  <si>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</si>
  <si>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</si>
  <si>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</si>
  <si>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</si>
  <si>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</si>
  <si>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</si>
  <si>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</si>
  <si>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</si>
  <si>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</si>
  <si>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</si>
  <si>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</si>
  <si>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</si>
  <si>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</si>
  <si>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</si>
  <si>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</si>
  <si>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</si>
  <si>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</si>
  <si>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</si>
  <si>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</si>
  <si>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</si>
  <si>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</si>
  <si>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</si>
  <si>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</si>
  <si>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</si>
  <si>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</si>
  <si>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</si>
  <si>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</si>
  <si>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</si>
  <si>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</si>
  <si>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</si>
  <si>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</si>
  <si>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</si>
  <si>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</si>
  <si>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</si>
  <si>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</si>
  <si>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</si>
  <si>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</si>
  <si>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</si>
  <si>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</si>
  <si>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</si>
  <si>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</si>
  <si>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</si>
  <si>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</si>
  <si>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</si>
  <si>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</si>
  <si>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</si>
  <si>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</si>
  <si>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</si>
  <si>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</si>
  <si>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</si>
  <si>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</si>
  <si>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</si>
  <si>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</si>
  <si>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</si>
  <si>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</si>
  <si>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</si>
  <si>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</si>
  <si>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</si>
  <si>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</si>
  <si>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</si>
  <si>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</si>
  <si>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</si>
  <si>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</si>
  <si>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</si>
  <si>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</si>
  <si>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</si>
  <si>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</si>
  <si>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</si>
  <si>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</si>
  <si>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</si>
  <si>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</si>
  <si>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</si>
  <si>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</si>
  <si>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</si>
  <si>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</si>
  <si>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</si>
  <si>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</si>
  <si>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</si>
  <si>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</si>
  <si>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</si>
  <si>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</si>
  <si>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</si>
  <si>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</si>
  <si>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</si>
  <si>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</si>
  <si>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</si>
  <si>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</si>
  <si>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</si>
  <si>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</si>
  <si>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</si>
  <si>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</si>
  <si>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</si>
  <si>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</si>
  <si>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</si>
  <si>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</si>
  <si>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</si>
  <si>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</si>
  <si>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</si>
  <si>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</si>
  <si>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</si>
  <si>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</si>
  <si>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</si>
  <si>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</si>
  <si>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</si>
  <si>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</si>
  <si>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</si>
  <si>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</si>
  <si>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</si>
  <si>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</si>
  <si>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</si>
  <si>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</si>
  <si>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</si>
  <si>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</si>
  <si>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</si>
  <si>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</si>
  <si>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</si>
  <si>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</si>
  <si>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</si>
  <si>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</si>
  <si>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</si>
  <si>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</si>
  <si>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</si>
  <si>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</si>
  <si>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</si>
  <si>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</si>
  <si>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</si>
  <si>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</si>
  <si>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</si>
  <si>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</si>
  <si>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</si>
  <si>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</si>
  <si>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</si>
  <si>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</si>
  <si>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</si>
  <si>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</si>
  <si>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</si>
  <si>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</si>
  <si>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</si>
  <si>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</si>
  <si>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</si>
  <si>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</si>
  <si>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</si>
  <si>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</si>
  <si>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</si>
  <si>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</si>
  <si>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</si>
  <si>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</si>
  <si>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</si>
  <si>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</si>
  <si>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</si>
  <si>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</si>
  <si>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</si>
  <si>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</si>
  <si>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</si>
  <si>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</si>
  <si>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</si>
  <si>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</si>
  <si>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</si>
  <si>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</si>
  <si>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</si>
  <si>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</si>
  <si>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</si>
  <si>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</si>
  <si>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</si>
  <si>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</si>
  <si>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</si>
  <si>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</si>
  <si>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</si>
  <si>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</si>
  <si>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</si>
  <si>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</si>
  <si>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</si>
  <si>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</si>
  <si>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</si>
  <si>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</si>
  <si>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</si>
  <si>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</si>
  <si>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</si>
  <si>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</si>
  <si>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</si>
  <si>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</si>
  <si>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</si>
  <si>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</si>
  <si>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</si>
  <si>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</si>
  <si>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</si>
  <si>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</si>
  <si>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</si>
  <si>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</si>
  <si>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</si>
  <si>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</si>
  <si>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</si>
  <si>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</si>
  <si>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</si>
  <si>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</si>
  <si>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</si>
  <si>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</si>
  <si>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</si>
  <si>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</si>
  <si>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</si>
  <si>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</si>
  <si>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</si>
  <si>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</si>
  <si>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</si>
  <si>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</si>
  <si>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</si>
  <si>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</si>
  <si>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</si>
  <si>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</si>
  <si>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</si>
  <si>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</si>
  <si>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</si>
  <si>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</si>
  <si>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</si>
  <si>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</si>
  <si>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</si>
  <si>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</si>
  <si>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</si>
  <si>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</si>
  <si>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</si>
  <si>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</si>
  <si>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</si>
  <si>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</si>
  <si>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</si>
  <si>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</si>
  <si>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</si>
  <si>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</si>
  <si>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</si>
  <si>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</si>
  <si>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</si>
  <si>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</si>
  <si>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</si>
  <si>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</si>
  <si>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</si>
  <si>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</si>
  <si>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</si>
  <si>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</si>
  <si>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</si>
  <si>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</si>
  <si>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</si>
  <si>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</si>
  <si>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</si>
  <si>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</si>
  <si>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</si>
  <si>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</si>
  <si>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</si>
  <si>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</si>
  <si>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</si>
  <si>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</si>
  <si>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</si>
  <si>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</si>
  <si>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</si>
  <si>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</si>
  <si>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</si>
  <si>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</si>
  <si>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</si>
  <si>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</si>
  <si>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</si>
  <si>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</si>
  <si>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</si>
  <si>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</si>
  <si>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</si>
  <si>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</si>
  <si>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</si>
  <si>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</si>
  <si>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</si>
  <si>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</si>
  <si>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</si>
  <si>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</si>
  <si>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</si>
  <si>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</si>
  <si>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</si>
  <si>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</si>
  <si>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</si>
  <si>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</si>
  <si>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</si>
  <si>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</si>
  <si>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</si>
  <si>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</si>
  <si>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</si>
  <si>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</si>
  <si>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</si>
  <si>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</si>
  <si>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</si>
  <si>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</si>
  <si>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</si>
  <si>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</si>
  <si>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</si>
  <si>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</si>
  <si>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</si>
  <si>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</si>
  <si>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</si>
  <si>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</si>
  <si>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</si>
  <si>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</si>
  <si>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</si>
  <si>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</si>
  <si>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</si>
  <si>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</si>
  <si>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</si>
  <si>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</si>
  <si>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</si>
  <si>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</si>
  <si>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</si>
  <si>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</si>
  <si>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</si>
  <si>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</si>
  <si>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</si>
  <si>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</si>
  <si>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</si>
  <si>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</si>
  <si>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</si>
  <si>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</si>
  <si>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</si>
  <si>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</si>
  <si>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</si>
  <si>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</si>
  <si>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</si>
  <si>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</si>
  <si>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</si>
  <si>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</si>
  <si>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</si>
  <si>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</si>
  <si>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</si>
  <si>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</si>
  <si>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</si>
  <si>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</si>
  <si>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</si>
  <si>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</si>
  <si>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</si>
  <si>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</si>
  <si>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</si>
  <si>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</si>
  <si>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</si>
  <si>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</si>
  <si>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</si>
  <si>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</si>
  <si>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</si>
  <si>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</si>
  <si>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</si>
  <si>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</si>
  <si>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</si>
  <si>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</si>
  <si>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</si>
  <si>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</si>
  <si>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</si>
  <si>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</si>
  <si>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</si>
  <si>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</si>
  <si>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</si>
  <si>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</si>
  <si>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</si>
  <si>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</si>
  <si>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</si>
  <si>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</si>
  <si>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</si>
  <si>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</si>
  <si>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</si>
  <si>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</si>
  <si>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</si>
  <si>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</si>
  <si>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</si>
  <si>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</si>
  <si>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</si>
  <si>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</si>
  <si>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</si>
  <si>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</si>
  <si>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</si>
  <si>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</si>
  <si>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</si>
  <si>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</si>
  <si>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</si>
  <si>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</si>
  <si>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</si>
  <si>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</si>
  <si>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</si>
  <si>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</si>
  <si>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</si>
  <si>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</si>
  <si>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</si>
  <si>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</si>
  <si>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</si>
  <si>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</si>
  <si>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</si>
  <si>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</si>
  <si>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</si>
  <si>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</si>
  <si>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</si>
  <si>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</si>
  <si>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</si>
  <si>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</si>
  <si>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</si>
  <si>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</si>
  <si>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</si>
  <si>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</si>
  <si>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</si>
  <si>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</si>
  <si>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</si>
  <si>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</si>
  <si>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</si>
  <si>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</si>
  <si>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</si>
  <si>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</si>
  <si>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</si>
  <si>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</si>
  <si>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</si>
  <si>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</si>
  <si>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</si>
  <si>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</si>
  <si>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</si>
  <si>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</si>
  <si>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</si>
  <si>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</si>
  <si>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</si>
  <si>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</si>
  <si>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</si>
  <si>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</si>
  <si>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</si>
  <si>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</si>
  <si>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</si>
  <si>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</si>
  <si>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</si>
  <si>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</si>
  <si>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</si>
  <si>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</si>
  <si>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</si>
  <si>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</si>
  <si>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</si>
  <si>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</si>
  <si>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</si>
  <si>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</si>
  <si>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</si>
  <si>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</si>
  <si>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</si>
  <si>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</si>
  <si>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</si>
  <si>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</si>
  <si>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</si>
  <si>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</si>
  <si>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</si>
  <si>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</si>
  <si>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</si>
  <si>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</si>
  <si>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</si>
  <si>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</si>
  <si>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</si>
  <si>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</si>
  <si>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</si>
  <si>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</si>
  <si>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</si>
  <si>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</si>
  <si>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</si>
  <si>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</si>
  <si>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</si>
  <si>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</si>
  <si>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</si>
  <si>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</si>
  <si>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</si>
  <si>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</si>
  <si>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</si>
  <si>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</si>
  <si>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</si>
  <si>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</si>
  <si>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</si>
  <si>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</si>
  <si>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</si>
  <si>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</si>
  <si>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</si>
  <si>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</si>
  <si>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</si>
  <si>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</si>
  <si>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</si>
  <si>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</si>
  <si>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</si>
  <si>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</si>
  <si>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</si>
  <si>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</si>
  <si>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</si>
  <si>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</si>
  <si>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</si>
  <si>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</si>
  <si>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</si>
  <si>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</si>
  <si>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</si>
  <si>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</si>
  <si>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</si>
  <si>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</si>
  <si>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</si>
  <si>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</si>
  <si>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</si>
  <si>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</si>
  <si>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</si>
  <si>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</si>
  <si>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</si>
  <si>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</si>
  <si>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</si>
  <si>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</si>
  <si>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</si>
  <si>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</si>
  <si>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</si>
  <si>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</si>
  <si>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</si>
  <si>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</si>
  <si>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</si>
  <si>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</si>
  <si>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</si>
  <si>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</si>
  <si>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</si>
  <si>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</si>
  <si>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</si>
  <si>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</si>
  <si>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</si>
  <si>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</si>
  <si>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</si>
  <si>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</si>
  <si>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</si>
  <si>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</si>
  <si>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</si>
  <si>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</si>
  <si>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</si>
  <si>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</si>
  <si>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</si>
  <si>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</si>
  <si>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</si>
  <si>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</si>
  <si>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</si>
  <si>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</si>
  <si>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</si>
  <si>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</si>
  <si>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</si>
  <si>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</si>
  <si>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</si>
  <si>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</si>
  <si>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</si>
  <si>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</si>
  <si>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</si>
  <si>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</si>
  <si>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</si>
  <si>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</si>
  <si>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</si>
  <si>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</si>
  <si>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</si>
  <si>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</si>
  <si>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</si>
  <si>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</si>
  <si>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</si>
  <si>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</si>
  <si>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</si>
  <si>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</si>
  <si>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</si>
  <si>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</si>
  <si>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</si>
  <si>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</si>
  <si>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</si>
  <si>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</si>
  <si>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</si>
  <si>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</si>
  <si>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</si>
  <si>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</si>
  <si>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</si>
  <si>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</si>
  <si>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</si>
  <si>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</si>
  <si>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</si>
  <si>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</si>
  <si>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</si>
  <si>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</si>
  <si>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</si>
  <si>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</si>
  <si>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</si>
  <si>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</si>
  <si>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</si>
  <si>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</si>
  <si>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</si>
  <si>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</si>
  <si>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</si>
  <si>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</si>
  <si>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</si>
  <si>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</si>
  <si>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</si>
  <si>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</si>
  <si>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</si>
  <si>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</si>
  <si>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</si>
  <si>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</si>
  <si>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</si>
  <si>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</si>
  <si>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</si>
  <si>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</si>
  <si>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</si>
  <si>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</si>
  <si>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</si>
  <si>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</si>
  <si>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</si>
  <si>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</si>
  <si>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</si>
  <si>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</si>
  <si>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</si>
  <si>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</si>
  <si>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</si>
  <si>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</si>
  <si>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</si>
  <si>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</si>
  <si>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</si>
  <si>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</si>
  <si>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</si>
  <si>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</si>
  <si>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</si>
  <si>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</si>
  <si>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</si>
  <si>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</si>
  <si>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</si>
  <si>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</si>
  <si>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</si>
  <si>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</si>
  <si>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</si>
  <si>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</si>
  <si>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</si>
  <si>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</si>
  <si>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</si>
  <si>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</si>
  <si>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</si>
  <si>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</si>
  <si>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</si>
  <si>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</si>
  <si>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</si>
  <si>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</si>
  <si>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</si>
  <si>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</si>
  <si>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</si>
  <si>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</si>
  <si>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</si>
  <si>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</si>
  <si>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</si>
  <si>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</si>
  <si>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</si>
  <si>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</si>
  <si>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</si>
  <si>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</si>
  <si>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</si>
  <si>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</si>
  <si>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</si>
  <si>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</si>
  <si>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</si>
  <si>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</si>
  <si>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</si>
  <si>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</si>
  <si>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</si>
  <si>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</si>
  <si>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</si>
  <si>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</si>
  <si>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</si>
  <si>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</si>
  <si>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</si>
  <si>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</si>
  <si>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</si>
  <si>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</si>
  <si>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</si>
  <si>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</si>
  <si>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</si>
  <si>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</si>
  <si>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</si>
  <si>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</si>
  <si>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</si>
  <si>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</si>
  <si>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</si>
  <si>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</si>
  <si>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</si>
  <si>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</si>
  <si>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</si>
  <si>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</si>
  <si>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</si>
  <si>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</si>
  <si>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</si>
  <si>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</si>
  <si>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</si>
  <si>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</si>
  <si>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</si>
  <si>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</si>
  <si>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</si>
  <si>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</si>
  <si>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</si>
  <si>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</si>
  <si>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</si>
  <si>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</si>
  <si>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</si>
  <si>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</si>
  <si>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</si>
  <si>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</si>
  <si>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</si>
  <si>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</si>
  <si>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</si>
  <si>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</si>
  <si>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</si>
  <si>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</si>
  <si>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</si>
  <si>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</si>
  <si>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</si>
  <si>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</si>
  <si>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</si>
  <si>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</si>
  <si>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</si>
  <si>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</si>
  <si>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</si>
  <si>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</si>
  <si>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</si>
  <si>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</si>
  <si>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</si>
  <si>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</si>
  <si>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</si>
  <si>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</si>
  <si>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</si>
  <si>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</si>
  <si>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</si>
  <si>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</si>
  <si>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</si>
  <si>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</si>
  <si>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</si>
  <si>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</si>
  <si>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</si>
  <si>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</si>
  <si>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</si>
  <si>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</si>
  <si>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</si>
  <si>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</si>
  <si>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</si>
  <si>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</si>
  <si>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</si>
  <si>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</si>
  <si>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</si>
  <si>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</si>
  <si>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</si>
  <si>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</si>
  <si>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</si>
  <si>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</si>
  <si>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</si>
  <si>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</si>
  <si>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</si>
  <si>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</si>
  <si>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</si>
  <si>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</si>
  <si>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</si>
  <si>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</si>
  <si>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</si>
  <si>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</si>
  <si>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</si>
  <si>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</si>
  <si>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</si>
  <si>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</si>
  <si>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</si>
  <si>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</si>
  <si>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</si>
  <si>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</si>
  <si>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</si>
  <si>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</si>
  <si>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</si>
  <si>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</si>
  <si>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</si>
  <si>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</si>
  <si>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</si>
  <si>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</si>
  <si>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</si>
  <si>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</si>
  <si>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</si>
  <si>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</si>
  <si>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</si>
  <si>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</si>
  <si>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</si>
  <si>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</si>
  <si>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</si>
  <si>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</si>
  <si>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</si>
  <si>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</si>
  <si>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</si>
  <si>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</si>
  <si>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</si>
  <si>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</si>
  <si>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</si>
  <si>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</si>
  <si>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</si>
  <si>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</si>
  <si>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</si>
  <si>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</si>
  <si>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</si>
  <si>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</si>
  <si>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</si>
  <si>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</si>
  <si>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</si>
  <si>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</si>
  <si>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</si>
  <si>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</si>
  <si>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</si>
  <si>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</si>
  <si>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</si>
  <si>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</si>
  <si>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</si>
  <si>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</si>
  <si>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</si>
  <si>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</si>
  <si>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</si>
  <si>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</si>
  <si>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</si>
  <si>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</si>
  <si>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</si>
  <si>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</si>
  <si>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</si>
  <si>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</si>
  <si>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</si>
  <si>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</si>
  <si>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</si>
  <si>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</si>
  <si>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</si>
  <si>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</si>
  <si>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</si>
  <si>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</si>
  <si>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</si>
  <si>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</si>
  <si>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</si>
  <si>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</si>
  <si>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</si>
  <si>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</si>
  <si>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</si>
  <si>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</si>
  <si>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</si>
  <si>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</si>
  <si>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</si>
  <si>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</si>
  <si>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</si>
  <si>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</si>
  <si>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</si>
  <si>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</si>
  <si>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</si>
  <si>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</si>
  <si>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</si>
  <si>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</si>
  <si>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</si>
  <si>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</si>
  <si>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</si>
  <si>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</si>
  <si>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</si>
  <si>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</si>
  <si>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</si>
  <si>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</si>
  <si>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</si>
  <si>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</si>
  <si>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</si>
  <si>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</si>
  <si>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Technical Plating Inc</t>
  </si>
  <si>
    <t>Lowell Moody</t>
  </si>
  <si>
    <t>team@technicalplating.com</t>
  </si>
  <si>
    <t>615-237-5561</t>
  </si>
  <si>
    <t>General Manager</t>
  </si>
  <si>
    <t>100%</t>
  </si>
  <si>
    <t>www.technicalplating.com/conflict-minerals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</si>
</sst>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eam@technicalplat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echnicalplating.com/conflict-minerals" TargetMode="External"/><Relationship Id="rId4" Type="http://schemas.openxmlformats.org/officeDocument/2006/relationships/hyperlink" Target="mailto:team@technicalplat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6">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4">
      <c r="A13" s="308"/>
      <c r="B13" s="2">
        <v>1</v>
      </c>
      <c r="C13" s="27" t="s">
        <v>1057</v>
      </c>
      <c r="D13" s="28" t="s">
        <v>847</v>
      </c>
      <c r="E13" s="163" t="s">
        <v>824</v>
      </c>
      <c r="F13" s="163"/>
      <c r="G13" s="25"/>
    </row>
    <row r="14" spans="1:7" ht="36">
      <c r="A14" s="308"/>
      <c r="B14" s="2">
        <v>2</v>
      </c>
      <c r="C14" s="27" t="s">
        <v>1057</v>
      </c>
      <c r="D14" s="28" t="s">
        <v>994</v>
      </c>
      <c r="E14" s="163" t="s">
        <v>515</v>
      </c>
      <c r="F14" s="163" t="s">
        <v>516</v>
      </c>
      <c r="G14" s="25"/>
    </row>
    <row r="15" spans="1:7" ht="89.2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25"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2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5"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25" customHeight="1">
      <c r="A34" s="308"/>
      <c r="B34" s="297"/>
      <c r="C34" s="294"/>
      <c r="D34" s="315"/>
      <c r="E34" s="306"/>
      <c r="F34" s="165" t="s">
        <v>63</v>
      </c>
      <c r="G34" s="25"/>
    </row>
    <row r="35" spans="1:7" ht="29.25" customHeight="1">
      <c r="A35" s="308"/>
      <c r="B35" s="297"/>
      <c r="C35" s="294"/>
      <c r="D35" s="315"/>
      <c r="E35" s="306"/>
      <c r="F35" s="165" t="s">
        <v>64</v>
      </c>
      <c r="G35" s="25"/>
    </row>
    <row r="36" spans="1:7" ht="144">
      <c r="A36" s="308"/>
      <c r="B36" s="298"/>
      <c r="C36" s="295"/>
      <c r="D36" s="316"/>
      <c r="E36" s="307"/>
      <c r="F36" s="166" t="s">
        <v>65</v>
      </c>
      <c r="G36" s="25"/>
    </row>
    <row r="37" spans="1:7" ht="120">
      <c r="A37" s="308"/>
      <c r="B37" s="141">
        <v>3.01</v>
      </c>
      <c r="C37" s="142" t="s">
        <v>66</v>
      </c>
      <c r="D37" s="28" t="s">
        <v>2203</v>
      </c>
      <c r="E37" s="167" t="s">
        <v>1294</v>
      </c>
      <c r="F37" s="168" t="s">
        <v>1396</v>
      </c>
      <c r="G37" s="25"/>
    </row>
    <row r="38" spans="1:7" ht="108">
      <c r="A38" s="308"/>
      <c r="B38" s="141">
        <v>3.02</v>
      </c>
      <c r="C38" s="142" t="s">
        <v>1326</v>
      </c>
      <c r="D38" s="28" t="s">
        <v>2204</v>
      </c>
      <c r="E38" s="167" t="s">
        <v>1341</v>
      </c>
      <c r="F38" s="168" t="s">
        <v>1397</v>
      </c>
      <c r="G38" s="25"/>
    </row>
    <row r="39" spans="1:7" ht="96">
      <c r="A39" s="308"/>
      <c r="B39" s="150">
        <v>4</v>
      </c>
      <c r="C39" s="149" t="s">
        <v>1492</v>
      </c>
      <c r="D39" s="28" t="s">
        <v>2205</v>
      </c>
      <c r="E39" s="27" t="s">
        <v>2151</v>
      </c>
      <c r="F39" s="27" t="s">
        <v>1493</v>
      </c>
      <c r="G39" s="25"/>
    </row>
    <row r="40" spans="1:7" ht="60">
      <c r="A40" s="308"/>
      <c r="B40" s="141">
        <v>4.01</v>
      </c>
      <c r="C40" s="149" t="s">
        <v>1492</v>
      </c>
      <c r="D40" s="28" t="s">
        <v>2207</v>
      </c>
      <c r="E40" s="27" t="s">
        <v>2163</v>
      </c>
      <c r="F40" s="27" t="s">
        <v>2167</v>
      </c>
      <c r="G40" s="25"/>
    </row>
    <row r="41" spans="1:7" ht="60">
      <c r="A41" s="308"/>
      <c r="B41" s="141" t="s">
        <v>2194</v>
      </c>
      <c r="C41" s="149" t="s">
        <v>1492</v>
      </c>
      <c r="D41" s="28" t="s">
        <v>2206</v>
      </c>
      <c r="E41" s="27" t="s">
        <v>2197</v>
      </c>
      <c r="F41" s="27" t="s">
        <v>2195</v>
      </c>
      <c r="G41" s="25"/>
    </row>
    <row r="42" spans="1:7" ht="60">
      <c r="A42" s="308"/>
      <c r="B42" s="141" t="s">
        <v>2228</v>
      </c>
      <c r="C42" s="149" t="s">
        <v>1492</v>
      </c>
      <c r="D42" s="28" t="s">
        <v>2233</v>
      </c>
      <c r="E42" s="27" t="s">
        <v>2196</v>
      </c>
      <c r="F42" s="27" t="s">
        <v>2229</v>
      </c>
      <c r="G42" s="25"/>
    </row>
    <row r="43" spans="1:7" ht="132">
      <c r="A43" s="308"/>
      <c r="B43" s="160">
        <v>4.0999999999999996</v>
      </c>
      <c r="C43" s="149" t="s">
        <v>2232</v>
      </c>
      <c r="D43" s="161">
        <v>42867</v>
      </c>
      <c r="E43" s="169" t="s">
        <v>2235</v>
      </c>
      <c r="F43" s="27" t="s">
        <v>2234</v>
      </c>
      <c r="G43" s="25"/>
    </row>
    <row r="44" spans="1:7" ht="84">
      <c r="A44" s="308"/>
      <c r="B44" s="160">
        <v>4.2</v>
      </c>
      <c r="C44" s="149" t="s">
        <v>2232</v>
      </c>
      <c r="D44" s="161">
        <v>42704</v>
      </c>
      <c r="E44" s="169" t="s">
        <v>2431</v>
      </c>
      <c r="F44" s="27" t="s">
        <v>2406</v>
      </c>
      <c r="G44" s="25"/>
    </row>
    <row r="45" spans="1:7" ht="156">
      <c r="A45" s="308"/>
      <c r="B45" s="202">
        <v>5</v>
      </c>
      <c r="C45" s="149" t="s">
        <v>2232</v>
      </c>
      <c r="D45" s="161">
        <v>42867</v>
      </c>
      <c r="E45" s="169" t="s">
        <v>12652</v>
      </c>
      <c r="F45" s="27" t="s">
        <v>12374</v>
      </c>
      <c r="G45" s="25"/>
    </row>
    <row r="46" spans="1:7" ht="48">
      <c r="A46" s="308"/>
      <c r="B46" s="160">
        <v>5.01</v>
      </c>
      <c r="C46" s="149" t="s">
        <v>2232</v>
      </c>
      <c r="D46" s="161">
        <v>42907</v>
      </c>
      <c r="E46" s="169" t="s">
        <v>15329</v>
      </c>
      <c r="F46" s="27" t="s">
        <v>12374</v>
      </c>
      <c r="G46" s="25"/>
    </row>
    <row r="47" spans="1:7" ht="72">
      <c r="A47" s="308"/>
      <c r="B47" s="160">
        <v>5.0999999999999996</v>
      </c>
      <c r="C47" s="149" t="s">
        <v>2232</v>
      </c>
      <c r="D47" s="161">
        <v>43070</v>
      </c>
      <c r="E47" s="169" t="s">
        <v>12862</v>
      </c>
      <c r="F47" s="27" t="s">
        <v>12863</v>
      </c>
      <c r="G47" s="25"/>
    </row>
    <row r="48" spans="1:7" ht="60">
      <c r="A48" s="308"/>
      <c r="B48" s="160">
        <v>5.1100000000000003</v>
      </c>
      <c r="C48" s="149" t="s">
        <v>13097</v>
      </c>
      <c r="D48" s="161">
        <v>43217</v>
      </c>
      <c r="E48" s="169" t="s">
        <v>13199</v>
      </c>
      <c r="F48" s="27" t="s">
        <v>13124</v>
      </c>
      <c r="G48" s="25"/>
    </row>
    <row r="49" spans="1:7" ht="60">
      <c r="A49" s="308"/>
      <c r="B49" s="160">
        <v>5.12</v>
      </c>
      <c r="C49" s="149" t="s">
        <v>13097</v>
      </c>
      <c r="D49" s="161">
        <v>43581</v>
      </c>
      <c r="E49" s="169" t="s">
        <v>13199</v>
      </c>
      <c r="F49" s="27" t="s">
        <v>13741</v>
      </c>
      <c r="G49" s="25"/>
    </row>
    <row r="50" spans="1:7" ht="84">
      <c r="A50" s="308"/>
      <c r="B50" s="202">
        <v>6</v>
      </c>
      <c r="C50" s="149" t="s">
        <v>13097</v>
      </c>
      <c r="D50" s="161">
        <v>43964</v>
      </c>
      <c r="E50" s="169" t="s">
        <v>13953</v>
      </c>
      <c r="F50" s="27" t="s">
        <v>13744</v>
      </c>
      <c r="G50" s="25"/>
    </row>
    <row r="51" spans="1:7" ht="48">
      <c r="A51" s="308"/>
      <c r="B51" s="160">
        <v>6.01</v>
      </c>
      <c r="C51" s="149" t="s">
        <v>13097</v>
      </c>
      <c r="D51" s="161">
        <v>43970</v>
      </c>
      <c r="E51" s="169" t="s">
        <v>15330</v>
      </c>
      <c r="F51" s="169" t="s">
        <v>13744</v>
      </c>
      <c r="G51" s="25"/>
    </row>
    <row r="52" spans="1:7" ht="48">
      <c r="A52" s="308"/>
      <c r="B52" s="160">
        <v>6.1</v>
      </c>
      <c r="C52" s="149" t="s">
        <v>13097</v>
      </c>
      <c r="D52" s="161">
        <v>44314</v>
      </c>
      <c r="E52" s="169" t="s">
        <v>15323</v>
      </c>
      <c r="F52" s="169" t="s">
        <v>14913</v>
      </c>
      <c r="G52" s="25"/>
    </row>
    <row r="53" spans="1:7" ht="48">
      <c r="A53" s="308"/>
      <c r="B53" s="160">
        <v>6.2</v>
      </c>
      <c r="C53" s="149" t="s">
        <v>13097</v>
      </c>
      <c r="D53" s="161">
        <v>44678</v>
      </c>
      <c r="E53" s="169" t="s">
        <v>15323</v>
      </c>
      <c r="F53" s="169" t="s">
        <v>15322</v>
      </c>
      <c r="G53" s="25"/>
    </row>
    <row r="54" spans="1:7" ht="48">
      <c r="A54" s="308"/>
      <c r="B54" s="160">
        <v>6.21</v>
      </c>
      <c r="C54" s="149" t="s">
        <v>13097</v>
      </c>
      <c r="D54" s="161">
        <v>44687</v>
      </c>
      <c r="E54" s="169" t="s">
        <v>15331</v>
      </c>
      <c r="F54" s="169" t="s">
        <v>15322</v>
      </c>
      <c r="G54" s="25"/>
    </row>
    <row r="55" spans="1:7" ht="48">
      <c r="A55" s="308"/>
      <c r="B55" s="160">
        <v>6.22</v>
      </c>
      <c r="C55" s="149" t="s">
        <v>13097</v>
      </c>
      <c r="D55" s="275">
        <v>44692</v>
      </c>
      <c r="E55" s="169" t="s">
        <v>15330</v>
      </c>
      <c r="F55" s="169" t="s">
        <v>15322</v>
      </c>
      <c r="G55" s="25"/>
    </row>
    <row r="56" spans="1:7" ht="60">
      <c r="A56" s="308"/>
      <c r="B56" s="202">
        <v>6.3</v>
      </c>
      <c r="C56" s="149" t="s">
        <v>13097</v>
      </c>
      <c r="D56" s="275">
        <v>45051</v>
      </c>
      <c r="E56" s="169" t="s">
        <v>15590</v>
      </c>
      <c r="F56" s="169" t="s">
        <v>15371</v>
      </c>
      <c r="G56" s="25"/>
    </row>
    <row r="57" spans="1:7" ht="48">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3D149DD-2658-5A49-864D-B0D2AA8B240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2"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63F3307-B8EE-2842-BF59-AEFA75A067A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4">
      <c r="A2" s="105" t="str">
        <f ca="1">OFFSET(L!$C$1,MATCH("Instructions"&amp;ADDRESS(ROW(),COLUMN(),4),L!$A:$A,0)-1,SL,,)</f>
        <v>Introduction</v>
      </c>
      <c r="B2" s="100" t="s">
        <v>1270</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
      <c r="A5" s="106"/>
      <c r="B5" s="100"/>
    </row>
    <row r="6" spans="1:2" ht="34">
      <c r="A6" s="105" t="str">
        <f ca="1">OFFSET(L!$C$1,MATCH("Instructions"&amp;ADDRESS(ROW(),COLUMN(),4),L!$A:$A,0)-1,SL,,)</f>
        <v>Instructions for completing Company Information questions (rows 8 - 22).
Provide comments in ENGLISH only</v>
      </c>
      <c r="B6" s="100" t="s">
        <v>1270</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1270</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
      <c r="A47" s="106"/>
      <c r="B47" s="100"/>
    </row>
    <row r="48" spans="1:2" ht="3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8">
      <c r="A58" s="102" t="str">
        <f ca="1">OFFSET(L!$C$1,MATCH("Instructions"&amp;ADDRESS(ROW(),COLUMN(),4),L!$A:$A,0)-1,SL,,)</f>
        <v>8. Smelter Street -  Provide the street name on which the smelter is located. This field is optional.</v>
      </c>
      <c r="B58" s="100" t="s">
        <v>1269</v>
      </c>
    </row>
    <row r="59" spans="1:2" ht="3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4">
      <c r="A74" s="102"/>
      <c r="B74" s="100" t="s">
        <v>428</v>
      </c>
    </row>
    <row r="75" spans="1:2" ht="17">
      <c r="A75" s="102" t="str">
        <f ca="1">OFFSET(L!$C$1,MATCH("General"&amp;"Cpy",L!$A:$A,0)-1,SL,,)</f>
        <v>© 2025 Responsible Minerals Initiative. All rights reserved.</v>
      </c>
      <c r="B75" s="101"/>
    </row>
    <row r="76" spans="1:2" ht="16">
      <c r="A76" s="103" t="s">
        <v>1004</v>
      </c>
      <c r="B76" s="101"/>
    </row>
    <row r="77" spans="1:2" ht="17"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51">
      <c r="A10" s="74"/>
      <c r="B10" s="63" t="str">
        <f ca="1">OFFSET(L!$C$1,MATCH("Definitions"&amp;ADDRESS(ROW(),COLUMN(),4),L!$A:$A,0)-1,SL,,)</f>
        <v>DRC</v>
      </c>
      <c r="C10" s="63" t="str">
        <f ca="1">OFFSET(L!$C$1,MATCH("Definitions"&amp;ADDRESS(ROW(),COLUMN(),4),L!$A:$A,0)-1,SL,,)</f>
        <v>Democratic Republic of Congo</v>
      </c>
      <c r="D10" s="321"/>
      <c r="E10" s="100" t="s">
        <v>1278</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34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19">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D89" sqref="D89:E8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8.83203125" hidden="1" customWidth="1"/>
  </cols>
  <sheetData>
    <row r="1" spans="1:34" ht="17"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45931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15823</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7"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7" hidden="1">
      <c r="B98" s="56" t="s">
        <v>477</v>
      </c>
      <c r="D98" s="282" t="str">
        <f>IF(AND(OR($D$26="Yes",$D$26=""),OR($D$32="Yes",$D$32="")),"Unknown","")</f>
        <v/>
      </c>
      <c r="E98" s="282" t="str">
        <f>IF(AND(OR($D$26="Yes",$D$26=""),OR($D$32="Yes",$D$32="")),"Greater than 75%","")</f>
        <v/>
      </c>
      <c r="G98" s="282" t="str">
        <f>IF(OR($D$27="Yes",$D$27=""),"Yes","")</f>
        <v>Yes</v>
      </c>
    </row>
    <row r="99" spans="2:7" ht="16" hidden="1">
      <c r="B99" s="188">
        <v>1</v>
      </c>
      <c r="D99" s="282" t="str">
        <f>IF(AND(OR($D$27="Yes",$D$27=""),OR($D$33="Yes",$D$33="")),"Yes","")</f>
        <v>Yes</v>
      </c>
      <c r="E99" s="282" t="str">
        <f>IF(AND(OR($D$26="Yes",$D$26=""),OR($D$32="Yes",$D$32="")),"Greater than 50%","")</f>
        <v/>
      </c>
      <c r="G99" s="282" t="str">
        <f>IF(OR($D$27="Yes",$D$27=""),"No","")</f>
        <v>No</v>
      </c>
    </row>
    <row r="100" spans="2:7" ht="17" hidden="1">
      <c r="B100" s="236" t="s">
        <v>2432</v>
      </c>
      <c r="D100" s="282" t="str">
        <f>IF(AND(OR($D$27="Yes",$D$27=""),OR($D$33="Yes",$D$33="")),"No","")</f>
        <v>No</v>
      </c>
      <c r="E100" s="282" t="str">
        <f>IF(AND(OR($D$26="Yes",$D$26=""),OR($D$32="Yes",$D$32="")),"50% or less","")</f>
        <v/>
      </c>
      <c r="G100" s="282" t="str">
        <f>IF(OR($D$28="Yes",$D$28=""),"Yes","")</f>
        <v/>
      </c>
    </row>
    <row r="101" spans="2:7" ht="17" hidden="1">
      <c r="B101" s="236" t="s">
        <v>2433</v>
      </c>
      <c r="D101" s="282" t="str">
        <f>IF(AND(OR($D$27="Yes",$D$27=""),OR($D$33="Yes",$D$33="")),"Unknown","")</f>
        <v>Unknown</v>
      </c>
      <c r="E101" s="282" t="str">
        <f>IF(AND(OR($D$26="Yes",$D$26=""),OR($D$32="Yes",$D$32="")),"None","")</f>
        <v/>
      </c>
      <c r="G101" s="282" t="str">
        <f>IF(OR($D$28="Yes",$D$28=""),"No","")</f>
        <v/>
      </c>
    </row>
    <row r="102" spans="2:7" ht="17" hidden="1">
      <c r="B102" s="236" t="s">
        <v>2434</v>
      </c>
      <c r="D102" s="282" t="str">
        <f>IF(AND(OR($D$28="Yes",$D$28=""),OR($D$34="Yes",$D$34="")),"Yes","")</f>
        <v/>
      </c>
      <c r="E102" s="282" t="str">
        <f>IF(AND(OR($D$27="Yes",$D$27=""),OR($D$33="Yes",$D$33="")),"100%","")</f>
        <v>100%</v>
      </c>
      <c r="G102" s="282" t="str">
        <f>IF(OR($D$29="Yes",$D$29=""),"Yes","")</f>
        <v/>
      </c>
    </row>
    <row r="103" spans="2:7" ht="17" hidden="1">
      <c r="B103" s="236" t="s">
        <v>2435</v>
      </c>
      <c r="D103" s="282" t="str">
        <f>IF(AND(OR($D$28="Yes",$D$28=""),OR($D$34="Yes",$D$34="")),"No","")</f>
        <v/>
      </c>
      <c r="E103" s="282" t="str">
        <f>IF(AND(OR($D$27="Yes",$D$27=""),OR($D$33="Yes",$D$33="")),"Greater than 90%","")</f>
        <v>Greater than 90%</v>
      </c>
      <c r="G103" s="282" t="str">
        <f>IF(OR($D$29="Yes",$D$29=""),"No","")</f>
        <v/>
      </c>
    </row>
    <row r="104" spans="2:7" ht="17" hidden="1">
      <c r="B104" s="236" t="s">
        <v>478</v>
      </c>
      <c r="D104" s="282" t="str">
        <f>IF(AND(OR($D$28="Yes",$D$28=""),OR($D$34="Yes",$D$34="")),"Unknown","")</f>
        <v/>
      </c>
      <c r="E104" s="282" t="str">
        <f>IF(AND(OR($D$27="Yes",$D$27=""),OR($D$33="Yes",$D$33="")),"Greater than 75%","")</f>
        <v>Greater than 75%</v>
      </c>
    </row>
    <row r="105" spans="2:7" ht="17" hidden="1">
      <c r="B105" s="236" t="s">
        <v>14853</v>
      </c>
      <c r="D105" s="282" t="str">
        <f>IF(AND(OR($D$29="Yes",$D$29=""),OR($D$35="Yes",$D$35="")),"Yes","")</f>
        <v/>
      </c>
      <c r="E105" s="282" t="str">
        <f>IF(AND(OR($D$27="Yes",$D$27=""),OR($D$33="Yes",$D$33="")),"Greater than 50%","")</f>
        <v>Greater than 50%</v>
      </c>
    </row>
    <row r="106" spans="2:7" ht="17" hidden="1">
      <c r="B106" s="236" t="s">
        <v>12341</v>
      </c>
      <c r="D106" s="282" t="str">
        <f>IF(AND(OR($D$29="Yes",$D$29=""),OR($D$35="Yes",$D$35="")),"No","")</f>
        <v/>
      </c>
      <c r="E106" s="282" t="str">
        <f>IF(AND(OR($D$27="Yes",$D$27=""),OR($D$33="Yes",$D$33="")),"50% or less","")</f>
        <v>50% or less</v>
      </c>
    </row>
    <row r="107" spans="2:7" ht="17" hidden="1">
      <c r="B107" s="236" t="s">
        <v>476</v>
      </c>
      <c r="D107" s="282" t="str">
        <f>IF(AND(OR($D$29="Yes",$D$29=""),OR($D$35="Yes",$D$35="")),"Unknown","")</f>
        <v/>
      </c>
      <c r="E107" s="282" t="str">
        <f>IF(AND(OR($D$27="Yes",$D$27=""),OR($D$33="Yes",$D$33="")),"None","")</f>
        <v>None</v>
      </c>
    </row>
    <row r="108" spans="2:7" ht="17" hidden="1">
      <c r="B108" s="236" t="s">
        <v>13880</v>
      </c>
      <c r="E108" s="282" t="str">
        <f>IF(AND(OR($D$28="Yes",$D$28=""),OR($D$34="Yes",$D$34="")),"100%","")</f>
        <v/>
      </c>
    </row>
    <row r="109" spans="2:7" ht="17" hidden="1">
      <c r="B109" s="236" t="s">
        <v>13882</v>
      </c>
      <c r="E109" s="282" t="str">
        <f>IF(AND(OR($D$28="Yes",$D$28=""),OR($D$34="Yes",$D$34="")),"Greater than 90%","")</f>
        <v/>
      </c>
    </row>
    <row r="110" spans="2:7" ht="17" hidden="1">
      <c r="B110" s="236" t="s">
        <v>13883</v>
      </c>
      <c r="E110" s="282" t="str">
        <f>IF(AND(OR($D$28="Yes",$D$28=""),OR($D$34="Yes",$D$34="")),"Greater than 75%","")</f>
        <v/>
      </c>
    </row>
    <row r="111" spans="2:7" ht="17"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142" stopIfTrue="1">
      <formula>$P$26=""</formula>
    </cfRule>
    <cfRule type="expression" dxfId="68" priority="55" stopIfTrue="1">
      <formula>IF(AND(OR($D$26="Yes",$D$26=""),$D$32=""),1,0)</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163" stopIfTrue="1">
      <formula>$P$29=""</formula>
    </cfRule>
    <cfRule type="expression" dxfId="62" priority="39" stopIfTrue="1">
      <formula>IF(AND(OR($D$29="Yes",$D$29=""),$D$35=""),1,0)</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B864AFA-0FD3-4841-96F6-199AF2D64FB2}"/>
    <hyperlink ref="D20" r:id="rId4" xr:uid="{391D0474-4945-974F-9D54-E20BDB7EEBF0}"/>
    <hyperlink ref="G77" r:id="rId5" xr:uid="{A0F0583D-DCAF-884A-9745-BB344DA979F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
        <v>1099</v>
      </c>
      <c r="C5" s="186" t="s">
        <v>12377</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Pirapora de Bom Jesus</v>
      </c>
      <c r="J5" s="184" t="str">
        <f ca="1">IF(ISERROR($V5),"",OFFSET('Smelter Look-up'!$I$4,$V5-4,0))</f>
        <v>São Paulo</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476</v>
      </c>
      <c r="X5" s="227">
        <f t="shared" ref="X5" ca="1" si="0">IF(AND(C5="Smelter not listed",OR(LEN(D5)=0,LEN(E5)=0)),1,0)</f>
        <v>0</v>
      </c>
      <c r="AB5" s="228" t="str">
        <f t="shared" ref="AB5" si="1">B5&amp;C5</f>
        <v>TinMineracao Taboca S.A.</v>
      </c>
    </row>
    <row r="6" spans="1:34" s="227" customFormat="1" ht="20" customHeight="1">
      <c r="A6" s="262"/>
      <c r="B6" s="182" t="s">
        <v>1099</v>
      </c>
      <c r="C6" s="186" t="s">
        <v>1754</v>
      </c>
      <c r="D6" s="230"/>
      <c r="E6" s="182" t="str">
        <f ca="1">IF(ISERROR($V6),"",OFFSET('Smelter Look-up'!$D$4,$V6-4,0)&amp;"")</f>
        <v>THAILAND</v>
      </c>
      <c r="F6" s="182" t="str">
        <f ca="1">IF(ISERROR($V6),"",OFFSET('Smelter Look-up'!$E$4,$V6-4,0))</f>
        <v>CID001898</v>
      </c>
      <c r="G6" s="182" t="str">
        <f ca="1">IF(C6=$X$4,IF(ISERROR($V6),"Enter smelter details","RMI"),IF(ISERROR($V6),"",OFFSET('Smelter Look-up'!$F$4,$V6-4,0)))</f>
        <v>RMI</v>
      </c>
      <c r="H6" s="183">
        <f ca="1">IF(ISERROR($V6),"",OFFSET('Smelter Look-up'!$G$4,$V6-4,0))</f>
        <v>0</v>
      </c>
      <c r="I6" s="184" t="str">
        <f ca="1">IF(ISERROR($V6),"",OFFSET('Smelter Look-up'!$H$4,$V6-4,0))</f>
        <v>Amphur Muang</v>
      </c>
      <c r="J6" s="184" t="str">
        <f ca="1">IF(ISERROR($V6),"",OFFSET('Smelter Look-up'!$I$4,$V6-4,0))</f>
        <v>Phuket</v>
      </c>
      <c r="K6" s="224"/>
      <c r="L6" s="224"/>
      <c r="M6" s="224"/>
      <c r="N6" s="224"/>
      <c r="O6" s="224"/>
      <c r="P6" s="185"/>
      <c r="Q6" s="225"/>
      <c r="R6" s="182" t="str">
        <f ca="1">IF(ISERROR($V6),"",OFFSET('Smelter Look-up'!$C$4,$V6-4,0)&amp;"")</f>
        <v>Thaisarco</v>
      </c>
      <c r="S6" s="181" t="str">
        <f t="shared" ref="S6:S37" ca="1" si="2">IF(B6="","",IF(ISERROR(MATCH($E6,CL,0)),"Unknown",INDIRECT("'C'!$A$"&amp;MATCH($E6,CL,0)+1)))</f>
        <v>TH</v>
      </c>
      <c r="T6" s="181" t="str">
        <f ca="1">IF(B6="","",IF(ISERROR(MATCH($J6,SorP!$B$1:$B$6226,0)),"",INDIRECT("'SorP'!$A$"&amp;MATCH($S6&amp;$J6,SorP!C:C,0))))</f>
        <v>TH-83</v>
      </c>
      <c r="U6" s="201"/>
      <c r="V6" s="226">
        <f>IF(C6="",NA(),IF(OR(C6="Smelter not listed",C6="Smelter not yet identified"),MATCH($B6&amp;$D6,'Smelter Look-up'!$J:$J,0),MATCH($B6&amp;$C6,'Smelter Look-up'!$J:$J,0)))</f>
        <v>520</v>
      </c>
      <c r="X6" s="227">
        <f t="shared" ref="X6:X37" ca="1" si="3">IF(AND(C6="Smelter not listed",OR(LEN(D6)=0,LEN(E6)=0)),1,0)</f>
        <v>0</v>
      </c>
      <c r="AB6" s="228" t="str">
        <f t="shared" ref="AB6:AB37" si="4">B6&amp;C6</f>
        <v>TinThailand Smelting &amp; Refining Co Ltd</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17ADA23-1B4E-E64A-BEBE-ECE5B05A6F4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7">
      <c r="A2" s="66" t="s">
        <v>869</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3">
      <c r="A4" s="90" t="str">
        <f ca="1">Declaration!B8</f>
        <v>Company Name (*):</v>
      </c>
      <c r="B4" s="89" t="str">
        <f>Declaration!D8</f>
        <v>Technical Plating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Lowell Moody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team@technicalplating.com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615-237-5561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Lowell Moody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team@technicalplating.com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45931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783</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781</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56">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1273</v>
      </c>
      <c r="F33" s="93"/>
      <c r="J33" s="148"/>
    </row>
    <row r="34" spans="1:10" ht="56">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780</v>
      </c>
      <c r="F38" s="93"/>
    </row>
    <row r="39" spans="1:10" ht="29">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781</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782</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428</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www.technicalplating.com/conflict-minerals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70">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7">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5"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t="14">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90">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30">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409.6">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30">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60">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8">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90">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2">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10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30">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10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60">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68">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40">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60">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66">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8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44">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80">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20">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3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6">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5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4">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12">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30">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6">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90">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60">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6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90">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10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50">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90">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8">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8">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6">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409.6">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120">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210">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40">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60">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5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210">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80">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84">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20">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60">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ht="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30">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ht="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20">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30">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ht="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ht="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ht="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30">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ht="15">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30">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ht="15">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ht="15">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30">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ht="15">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ht="15">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30">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ht="15">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ht="15">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30">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30">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30">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ht="15">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30">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ht="15">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30">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30">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30">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ht="15">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ht="15">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90">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210">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6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9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90">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ht="15">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6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3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80">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300">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50">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70">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30">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30">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9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20">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28">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42">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30">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80">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10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5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2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ht="15">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30">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30">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ht="15">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60">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8">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60">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ht="15">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ht="15">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30">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30">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30">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30">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30">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4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30">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30">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30">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30">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30">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30">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30">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30">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30">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30">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2">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30">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6">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2">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8">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2">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42">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2">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30">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30">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6">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4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60">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30">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2">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30">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30">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30">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30">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30">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30">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30">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30">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30">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30">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30">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30">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30">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30">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30">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30">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30">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30">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30">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30">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30">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30">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30">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30">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30">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30">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2">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30">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30">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30">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30">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30">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30">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30">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30">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30">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30">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30">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30">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30">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30">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ht="15">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30">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60">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60">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30">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ht="15">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30">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30">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30">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30">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60">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ht="15">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ht="15">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ht="15">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ht="15">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ht="15">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30">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30">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30">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30">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60">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60">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60">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60">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60">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60">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75">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75">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60">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60">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60">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120">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60">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60">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60">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60">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60">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1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1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30">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ht="15">
      <c r="A318" s="155" t="s">
        <v>1420</v>
      </c>
      <c r="B318" s="155" t="s">
        <v>473</v>
      </c>
      <c r="K318" s="155"/>
      <c r="L318" s="238"/>
      <c r="M318" s="155"/>
    </row>
    <row r="319" spans="1:13">
      <c r="K319" s="155"/>
      <c r="L319" s="238"/>
      <c r="M319" s="155"/>
    </row>
    <row r="320" spans="1:13" ht="90">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30">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30">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30">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30">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90">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Lowell Moody</cp:lastModifiedBy>
  <cp:lastPrinted>2015-04-21T20:47:43Z</cp:lastPrinted>
  <dcterms:created xsi:type="dcterms:W3CDTF">2010-06-21T21:00:23Z</dcterms:created>
  <dcterms:modified xsi:type="dcterms:W3CDTF">2025-10-01T18:44:50Z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